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richmondandwandsworth-my.sharepoint.com/personal/beatriz_moreno_richmondandwandsworth_gov_uk/Documents/Desktop/"/>
    </mc:Choice>
  </mc:AlternateContent>
  <xr:revisionPtr revIDLastSave="0" documentId="8_{8EA1EAF1-1522-4E29-B426-D39C569409A2}" xr6:coauthVersionLast="47" xr6:coauthVersionMax="47" xr10:uidLastSave="{00000000-0000-0000-0000-000000000000}"/>
  <bookViews>
    <workbookView xWindow="-120" yWindow="-120" windowWidth="29040" windowHeight="15840" xr2:uid="{F5C6C3B0-7EB0-4E95-A9DA-4DCA21C7153C}"/>
  </bookViews>
  <sheets>
    <sheet name="Before &amp; After Comparison" sheetId="71" r:id="rId1"/>
    <sheet name="Front" sheetId="6" r:id="rId2"/>
    <sheet name="Site Details " sheetId="7" r:id="rId3"/>
    <sheet name="Vehicle Length" sheetId="30" state="hidden" r:id="rId4"/>
    <sheet name="Table 1-Parking Supply by road " sheetId="62" r:id="rId5"/>
    <sheet name="TABLE 2-Demand by road" sheetId="63" r:id="rId6"/>
    <sheet name="TABLE 3-Demand by Restriction" sheetId="68" r:id="rId7"/>
    <sheet name="Graph 1" sheetId="36" r:id="rId8"/>
    <sheet name="Graph 2" sheetId="70" r:id="rId9"/>
    <sheet name=" Annex - Supply per Section" sheetId="69" r:id="rId10"/>
  </sheets>
  <definedNames>
    <definedName name="_xlnm.Print_Area" localSheetId="9">' Annex - Supply per Section'!$A$1:$P$106</definedName>
    <definedName name="_xlnm.Print_Area" localSheetId="5">'TABLE 2-Demand by road'!$A$4:$AK$41</definedName>
    <definedName name="_xlnm.Print_Area" localSheetId="6">'TABLE 3-Demand by Restriction'!$A$4:$AK$19</definedName>
    <definedName name="_xlnm.Print_Titles" localSheetId="9">' Annex - Supply per Section'!$A:$A,' Annex - Supply per Section'!$1:$1</definedName>
    <definedName name="_xlnm.Print_Titles" localSheetId="4">'Table 1-Parking Supply by road '!$A:$A,'Table 1-Parking Supply by road '!$5:$5</definedName>
    <definedName name="_xlnm.Print_Titles" localSheetId="5">'TABLE 2-Demand by road'!$A:$B</definedName>
    <definedName name="_xlnm.Print_Titles" localSheetId="6">'TABLE 3-Demand by Restriction'!$A:$B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68" l="1"/>
  <c r="N19" i="68"/>
  <c r="M19" i="68"/>
  <c r="AB17" i="71"/>
  <c r="AA17" i="71"/>
  <c r="Z17" i="71"/>
  <c r="Y17" i="71"/>
  <c r="X17" i="71"/>
  <c r="W17" i="71"/>
  <c r="V17" i="71"/>
  <c r="U17" i="71"/>
  <c r="B7" i="71" l="1"/>
  <c r="B6" i="71"/>
  <c r="B5" i="71"/>
  <c r="B4" i="71"/>
  <c r="B13" i="71" s="1"/>
  <c r="B3" i="71"/>
  <c r="B2" i="71"/>
  <c r="I19" i="68"/>
  <c r="J19" i="68"/>
  <c r="K19" i="68"/>
  <c r="R19" i="68"/>
  <c r="S19" i="68"/>
  <c r="T19" i="68"/>
  <c r="B16" i="71" l="1"/>
  <c r="B12" i="71"/>
  <c r="B14" i="71"/>
  <c r="B15" i="71"/>
  <c r="AL6" i="71"/>
  <c r="AI12" i="71"/>
  <c r="AE12" i="71"/>
  <c r="AK12" i="71"/>
  <c r="AH12" i="71"/>
  <c r="AD12" i="71"/>
  <c r="AG12" i="71"/>
  <c r="AF12" i="71"/>
  <c r="AK13" i="71"/>
  <c r="AF13" i="71"/>
  <c r="AI13" i="71"/>
  <c r="AE13" i="71"/>
  <c r="AH13" i="71"/>
  <c r="AD13" i="71"/>
  <c r="AG13" i="71"/>
  <c r="AI16" i="71"/>
  <c r="AE16" i="71"/>
  <c r="AK16" i="71"/>
  <c r="AF16" i="71"/>
  <c r="AH16" i="71"/>
  <c r="AD16" i="71"/>
  <c r="AG16" i="71"/>
  <c r="AG14" i="71"/>
  <c r="AD14" i="71"/>
  <c r="AK14" i="71"/>
  <c r="AF14" i="71"/>
  <c r="AI14" i="71"/>
  <c r="AE14" i="71"/>
  <c r="AH14" i="71"/>
  <c r="B11" i="71"/>
  <c r="AH15" i="71"/>
  <c r="AD15" i="71"/>
  <c r="AE15" i="71"/>
  <c r="AG15" i="71"/>
  <c r="AK15" i="71"/>
  <c r="AF15" i="71"/>
  <c r="AI15" i="71"/>
  <c r="B8" i="71"/>
  <c r="AI17" i="68"/>
  <c r="AJ17" i="68"/>
  <c r="AK17" i="68"/>
  <c r="AL17" i="68"/>
  <c r="Z7" i="68"/>
  <c r="AI7" i="68" s="1"/>
  <c r="AA7" i="68"/>
  <c r="AJ7" i="68" s="1"/>
  <c r="AB7" i="68"/>
  <c r="AK7" i="68" s="1"/>
  <c r="AC7" i="68"/>
  <c r="Z8" i="68"/>
  <c r="AI8" i="68" s="1"/>
  <c r="AA8" i="68"/>
  <c r="AJ8" i="68" s="1"/>
  <c r="AB8" i="68"/>
  <c r="AK8" i="68" s="1"/>
  <c r="AC8" i="68"/>
  <c r="AL8" i="68" s="1"/>
  <c r="Z9" i="68"/>
  <c r="AI9" i="68" s="1"/>
  <c r="AA9" i="68"/>
  <c r="AJ9" i="68" s="1"/>
  <c r="AB9" i="68"/>
  <c r="AK9" i="68" s="1"/>
  <c r="AC9" i="68"/>
  <c r="Z10" i="68"/>
  <c r="AA10" i="68"/>
  <c r="AA5" i="71" s="1"/>
  <c r="AJ5" i="71" s="1"/>
  <c r="AB10" i="68"/>
  <c r="AC10" i="68"/>
  <c r="AC5" i="71" s="1"/>
  <c r="AL5" i="71" s="1"/>
  <c r="Z11" i="68"/>
  <c r="AA11" i="68"/>
  <c r="AB11" i="68"/>
  <c r="AC11" i="68"/>
  <c r="AC6" i="71" s="1"/>
  <c r="Z12" i="68"/>
  <c r="AI12" i="68" s="1"/>
  <c r="AA12" i="68"/>
  <c r="AJ12" i="68" s="1"/>
  <c r="AB12" i="68"/>
  <c r="AK12" i="68" s="1"/>
  <c r="AC12" i="68"/>
  <c r="Z13" i="68"/>
  <c r="AA13" i="68"/>
  <c r="AB13" i="68"/>
  <c r="AC13" i="68"/>
  <c r="Z14" i="68"/>
  <c r="AA14" i="68"/>
  <c r="AB14" i="68"/>
  <c r="AC14" i="68"/>
  <c r="Z15" i="68"/>
  <c r="AI15" i="68" s="1"/>
  <c r="AA15" i="68"/>
  <c r="AJ15" i="68" s="1"/>
  <c r="AB15" i="68"/>
  <c r="AK15" i="68" s="1"/>
  <c r="AC15" i="68"/>
  <c r="AL15" i="68" s="1"/>
  <c r="Z16" i="68"/>
  <c r="AA16" i="68"/>
  <c r="AB16" i="68"/>
  <c r="AC16" i="68"/>
  <c r="Z17" i="68"/>
  <c r="AA17" i="68"/>
  <c r="AB17" i="68"/>
  <c r="AC17" i="68"/>
  <c r="Z18" i="68"/>
  <c r="AI18" i="68" s="1"/>
  <c r="AA18" i="68"/>
  <c r="AJ18" i="68" s="1"/>
  <c r="AB18" i="68"/>
  <c r="AK18" i="68" s="1"/>
  <c r="AC18" i="68"/>
  <c r="AL18" i="68" s="1"/>
  <c r="AA6" i="68"/>
  <c r="AB6" i="68"/>
  <c r="AC6" i="68"/>
  <c r="AA7" i="63"/>
  <c r="AB7" i="63"/>
  <c r="AC7" i="63"/>
  <c r="AA8" i="63"/>
  <c r="AB8" i="63"/>
  <c r="AC8" i="63"/>
  <c r="AA9" i="63"/>
  <c r="AB9" i="63"/>
  <c r="AC9" i="63"/>
  <c r="AA10" i="63"/>
  <c r="AB10" i="63"/>
  <c r="AC10" i="63"/>
  <c r="AA11" i="63"/>
  <c r="AB11" i="63"/>
  <c r="AC11" i="63"/>
  <c r="AA12" i="63"/>
  <c r="AB12" i="63"/>
  <c r="AC12" i="63"/>
  <c r="AA13" i="63"/>
  <c r="AB13" i="63"/>
  <c r="AC13" i="63"/>
  <c r="AA14" i="63"/>
  <c r="AB14" i="63"/>
  <c r="AC14" i="63"/>
  <c r="AA15" i="63"/>
  <c r="AB15" i="63"/>
  <c r="AC15" i="63"/>
  <c r="AA16" i="63"/>
  <c r="AB16" i="63"/>
  <c r="AC16" i="63"/>
  <c r="AA17" i="63"/>
  <c r="AB17" i="63"/>
  <c r="AC17" i="63"/>
  <c r="AA18" i="63"/>
  <c r="AB18" i="63"/>
  <c r="AC18" i="63"/>
  <c r="AA19" i="63"/>
  <c r="AB19" i="63"/>
  <c r="AC19" i="63"/>
  <c r="AA20" i="63"/>
  <c r="AB20" i="63"/>
  <c r="AC20" i="63"/>
  <c r="AA21" i="63"/>
  <c r="AB21" i="63"/>
  <c r="AC21" i="63"/>
  <c r="AA22" i="63"/>
  <c r="AB22" i="63"/>
  <c r="AC22" i="63"/>
  <c r="AA23" i="63"/>
  <c r="AB23" i="63"/>
  <c r="AC23" i="63"/>
  <c r="AA24" i="63"/>
  <c r="AB24" i="63"/>
  <c r="AC24" i="63"/>
  <c r="AA25" i="63"/>
  <c r="AB25" i="63"/>
  <c r="AC25" i="63"/>
  <c r="AA26" i="63"/>
  <c r="AB26" i="63"/>
  <c r="AC26" i="63"/>
  <c r="AA27" i="63"/>
  <c r="AB27" i="63"/>
  <c r="AC27" i="63"/>
  <c r="AA28" i="63"/>
  <c r="AB28" i="63"/>
  <c r="AC28" i="63"/>
  <c r="AA29" i="63"/>
  <c r="AB29" i="63"/>
  <c r="AC29" i="63"/>
  <c r="AA30" i="63"/>
  <c r="AB30" i="63"/>
  <c r="AC30" i="63"/>
  <c r="AA31" i="63"/>
  <c r="AB31" i="63"/>
  <c r="AC31" i="63"/>
  <c r="AA32" i="63"/>
  <c r="AB32" i="63"/>
  <c r="AC32" i="63"/>
  <c r="AA33" i="63"/>
  <c r="AB33" i="63"/>
  <c r="AC33" i="63"/>
  <c r="AA34" i="63"/>
  <c r="AB34" i="63"/>
  <c r="AC34" i="63"/>
  <c r="AA35" i="63"/>
  <c r="AB35" i="63"/>
  <c r="AC35" i="63"/>
  <c r="AA36" i="63"/>
  <c r="AB36" i="63"/>
  <c r="AC36" i="63"/>
  <c r="AA37" i="63"/>
  <c r="AB37" i="63"/>
  <c r="AC37" i="63"/>
  <c r="AA38" i="63"/>
  <c r="AB38" i="63"/>
  <c r="AC38" i="63"/>
  <c r="AA6" i="63"/>
  <c r="AB6" i="63"/>
  <c r="AC6" i="63"/>
  <c r="Q39" i="63"/>
  <c r="R39" i="63"/>
  <c r="S39" i="63"/>
  <c r="T39" i="63"/>
  <c r="U6" i="63"/>
  <c r="U7" i="63"/>
  <c r="U8" i="63"/>
  <c r="U9" i="63"/>
  <c r="U10" i="63"/>
  <c r="U11" i="63"/>
  <c r="U12" i="63"/>
  <c r="U13" i="63"/>
  <c r="AL13" i="68" l="1"/>
  <c r="AC3" i="71"/>
  <c r="AL3" i="71" s="1"/>
  <c r="AC39" i="63"/>
  <c r="AL6" i="68"/>
  <c r="AC2" i="71"/>
  <c r="AL2" i="71" s="1"/>
  <c r="AB39" i="63"/>
  <c r="AL16" i="68"/>
  <c r="AC7" i="71"/>
  <c r="AL7" i="71" s="1"/>
  <c r="AL14" i="68"/>
  <c r="AC4" i="71"/>
  <c r="AL4" i="71" s="1"/>
  <c r="AK6" i="68"/>
  <c r="AB2" i="71"/>
  <c r="AK2" i="71" s="1"/>
  <c r="AB19" i="68"/>
  <c r="AJ6" i="68"/>
  <c r="AA2" i="71"/>
  <c r="AJ2" i="71" s="1"/>
  <c r="AA19" i="68"/>
  <c r="AI16" i="68"/>
  <c r="Z7" i="71"/>
  <c r="AI7" i="71" s="1"/>
  <c r="AI14" i="68"/>
  <c r="Z4" i="71"/>
  <c r="AI13" i="68"/>
  <c r="Z3" i="71"/>
  <c r="AI3" i="71" s="1"/>
  <c r="AI11" i="68"/>
  <c r="Z6" i="71"/>
  <c r="AI6" i="71" s="1"/>
  <c r="AI10" i="68"/>
  <c r="Z5" i="71"/>
  <c r="AI5" i="71" s="1"/>
  <c r="AL12" i="68"/>
  <c r="AC8" i="71"/>
  <c r="AL8" i="71" s="1"/>
  <c r="AL11" i="68"/>
  <c r="AL10" i="68"/>
  <c r="AL9" i="68"/>
  <c r="AL7" i="68"/>
  <c r="AJ16" i="68"/>
  <c r="AA7" i="71"/>
  <c r="AJ7" i="71" s="1"/>
  <c r="AJ14" i="68"/>
  <c r="AA4" i="71"/>
  <c r="AJ13" i="68"/>
  <c r="AA3" i="71"/>
  <c r="AJ3" i="71" s="1"/>
  <c r="AJ11" i="68"/>
  <c r="AA6" i="71"/>
  <c r="AJ6" i="71" s="1"/>
  <c r="AJ10" i="68"/>
  <c r="AC19" i="68"/>
  <c r="AK16" i="68"/>
  <c r="AB7" i="71"/>
  <c r="AK7" i="71" s="1"/>
  <c r="AK14" i="68"/>
  <c r="AB4" i="71"/>
  <c r="AK13" i="68"/>
  <c r="AB3" i="71"/>
  <c r="AK3" i="71" s="1"/>
  <c r="AK11" i="68"/>
  <c r="AB6" i="71"/>
  <c r="AK6" i="71" s="1"/>
  <c r="AK10" i="68"/>
  <c r="AB5" i="71"/>
  <c r="AK5" i="71" s="1"/>
  <c r="AH11" i="71"/>
  <c r="AD11" i="71"/>
  <c r="AI11" i="71"/>
  <c r="AG11" i="71"/>
  <c r="AK11" i="71"/>
  <c r="AF11" i="71"/>
  <c r="B17" i="71"/>
  <c r="AE11" i="71"/>
  <c r="AA39" i="63"/>
  <c r="I39" i="63"/>
  <c r="J39" i="63"/>
  <c r="K39" i="63"/>
  <c r="AB8" i="71" l="1"/>
  <c r="AK8" i="71" s="1"/>
  <c r="AK4" i="71"/>
  <c r="AI4" i="71"/>
  <c r="AK17" i="71"/>
  <c r="AF17" i="71"/>
  <c r="AI17" i="71"/>
  <c r="AE17" i="71"/>
  <c r="AH17" i="71"/>
  <c r="AD17" i="71"/>
  <c r="AG17" i="71"/>
  <c r="AA8" i="71"/>
  <c r="AJ8" i="71" s="1"/>
  <c r="AJ4" i="71"/>
  <c r="Q68" i="69" l="1"/>
  <c r="U26" i="63"/>
  <c r="V26" i="63"/>
  <c r="W26" i="63"/>
  <c r="X26" i="63"/>
  <c r="Y26" i="63"/>
  <c r="Z26" i="63"/>
  <c r="U25" i="63"/>
  <c r="V25" i="63"/>
  <c r="W25" i="63"/>
  <c r="X25" i="63"/>
  <c r="Y25" i="63"/>
  <c r="Z25" i="63"/>
  <c r="A26" i="63"/>
  <c r="M26" i="62"/>
  <c r="B26" i="63" s="1"/>
  <c r="AH26" i="63" l="1"/>
  <c r="AJ26" i="63"/>
  <c r="AK26" i="63"/>
  <c r="AL26" i="63"/>
  <c r="AI26" i="63"/>
  <c r="AE26" i="63"/>
  <c r="AD26" i="63"/>
  <c r="AG26" i="63"/>
  <c r="AF26" i="63"/>
  <c r="Q19" i="68"/>
  <c r="P19" i="68"/>
  <c r="L19" i="68"/>
  <c r="R106" i="69"/>
  <c r="P106" i="69" l="1"/>
  <c r="O106" i="69"/>
  <c r="N106" i="69"/>
  <c r="M106" i="69"/>
  <c r="L106" i="69"/>
  <c r="K106" i="69"/>
  <c r="J106" i="69"/>
  <c r="I106" i="69"/>
  <c r="H106" i="69"/>
  <c r="G106" i="69"/>
  <c r="F106" i="69"/>
  <c r="Q105" i="69"/>
  <c r="Q104" i="69"/>
  <c r="Q103" i="69"/>
  <c r="Q102" i="69"/>
  <c r="Q101" i="69"/>
  <c r="Q100" i="69"/>
  <c r="Q99" i="69"/>
  <c r="Q98" i="69"/>
  <c r="Q97" i="69"/>
  <c r="Q96" i="69"/>
  <c r="Q95" i="69"/>
  <c r="Q94" i="69"/>
  <c r="Q93" i="69"/>
  <c r="Q92" i="69"/>
  <c r="Q91" i="69"/>
  <c r="Q90" i="69"/>
  <c r="Q89" i="69"/>
  <c r="Q88" i="69"/>
  <c r="Q87" i="69"/>
  <c r="Q86" i="69"/>
  <c r="Q85" i="69"/>
  <c r="Q84" i="69"/>
  <c r="Q83" i="69"/>
  <c r="Q82" i="69"/>
  <c r="Q81" i="69"/>
  <c r="Q80" i="69"/>
  <c r="Q79" i="69"/>
  <c r="Q78" i="69"/>
  <c r="Q77" i="69"/>
  <c r="Q76" i="69"/>
  <c r="Q75" i="69"/>
  <c r="Q74" i="69"/>
  <c r="Q73" i="69"/>
  <c r="Q72" i="69"/>
  <c r="Q71" i="69"/>
  <c r="Q70" i="69"/>
  <c r="Q69" i="69"/>
  <c r="Q67" i="69"/>
  <c r="Q66" i="69"/>
  <c r="Q65" i="69"/>
  <c r="Q64" i="69"/>
  <c r="Q63" i="69"/>
  <c r="Q62" i="69"/>
  <c r="Q61" i="69"/>
  <c r="Q60" i="69"/>
  <c r="Q59" i="69"/>
  <c r="Q58" i="69"/>
  <c r="Q57" i="69"/>
  <c r="Q56" i="69"/>
  <c r="Q55" i="69"/>
  <c r="Q54" i="69"/>
  <c r="Q53" i="69"/>
  <c r="Q52" i="69"/>
  <c r="Q51" i="69"/>
  <c r="Q50" i="69"/>
  <c r="Q49" i="69"/>
  <c r="Q48" i="69"/>
  <c r="Q47" i="69"/>
  <c r="Q46" i="69"/>
  <c r="Q45" i="69"/>
  <c r="Q44" i="69"/>
  <c r="Q43" i="69"/>
  <c r="Q42" i="69"/>
  <c r="Q41" i="69"/>
  <c r="Q40" i="69"/>
  <c r="Q39" i="69"/>
  <c r="Q38" i="69"/>
  <c r="Q37" i="69"/>
  <c r="Q36" i="69"/>
  <c r="Q35" i="69"/>
  <c r="Q34" i="69"/>
  <c r="Q33" i="69"/>
  <c r="Q32" i="69"/>
  <c r="Q31" i="69"/>
  <c r="Q30" i="69"/>
  <c r="Q29" i="69"/>
  <c r="Q28" i="69"/>
  <c r="Q27" i="69"/>
  <c r="Q26" i="69"/>
  <c r="Q25" i="69"/>
  <c r="Q24" i="69"/>
  <c r="Q23" i="69"/>
  <c r="Q22" i="69"/>
  <c r="Q21" i="69"/>
  <c r="Q20" i="69"/>
  <c r="Q19" i="69"/>
  <c r="Q18" i="69"/>
  <c r="Q17" i="69"/>
  <c r="Q16" i="69"/>
  <c r="Q15" i="69"/>
  <c r="Q14" i="69"/>
  <c r="Q13" i="69"/>
  <c r="Q12" i="69"/>
  <c r="Q11" i="69"/>
  <c r="Q10" i="69"/>
  <c r="Q9" i="69"/>
  <c r="Q8" i="69"/>
  <c r="Q7" i="69"/>
  <c r="Q6" i="69"/>
  <c r="Q5" i="69"/>
  <c r="Q4" i="69"/>
  <c r="Q3" i="69"/>
  <c r="Q2" i="69"/>
  <c r="Q106" i="69" l="1"/>
  <c r="AD17" i="68" l="1"/>
  <c r="AE17" i="68"/>
  <c r="AF17" i="68"/>
  <c r="AG17" i="68"/>
  <c r="AH17" i="68"/>
  <c r="U17" i="68"/>
  <c r="V17" i="68"/>
  <c r="W17" i="68"/>
  <c r="X17" i="68"/>
  <c r="Y17" i="68"/>
  <c r="B19" i="68" l="1"/>
  <c r="B39" i="62"/>
  <c r="H19" i="68"/>
  <c r="G19" i="68"/>
  <c r="F19" i="68"/>
  <c r="E19" i="68"/>
  <c r="D19" i="68"/>
  <c r="C19" i="68"/>
  <c r="Y18" i="68"/>
  <c r="X18" i="68"/>
  <c r="W18" i="68"/>
  <c r="V18" i="68"/>
  <c r="U18" i="68"/>
  <c r="AG18" i="68"/>
  <c r="Y16" i="68"/>
  <c r="Y7" i="71" s="1"/>
  <c r="AH7" i="71" s="1"/>
  <c r="X16" i="68"/>
  <c r="X7" i="71" s="1"/>
  <c r="AG7" i="71" s="1"/>
  <c r="W16" i="68"/>
  <c r="W7" i="71" s="1"/>
  <c r="AF7" i="71" s="1"/>
  <c r="V16" i="68"/>
  <c r="V7" i="71" s="1"/>
  <c r="AE7" i="71" s="1"/>
  <c r="U16" i="68"/>
  <c r="U7" i="71" s="1"/>
  <c r="AD7" i="71" s="1"/>
  <c r="Y15" i="68"/>
  <c r="AH15" i="68" s="1"/>
  <c r="X15" i="68"/>
  <c r="AG15" i="68" s="1"/>
  <c r="W15" i="68"/>
  <c r="V15" i="68"/>
  <c r="AE15" i="68" s="1"/>
  <c r="U15" i="68"/>
  <c r="Y14" i="68"/>
  <c r="Y4" i="71" s="1"/>
  <c r="AH4" i="71" s="1"/>
  <c r="X14" i="68"/>
  <c r="W14" i="68"/>
  <c r="V14" i="68"/>
  <c r="U14" i="68"/>
  <c r="Y13" i="68"/>
  <c r="Y3" i="71" s="1"/>
  <c r="AH3" i="71" s="1"/>
  <c r="X13" i="68"/>
  <c r="X3" i="71" s="1"/>
  <c r="AG3" i="71" s="1"/>
  <c r="W13" i="68"/>
  <c r="W3" i="71" s="1"/>
  <c r="AF3" i="71" s="1"/>
  <c r="V13" i="68"/>
  <c r="V3" i="71" s="1"/>
  <c r="AE3" i="71" s="1"/>
  <c r="U13" i="68"/>
  <c r="U3" i="71" s="1"/>
  <c r="AD3" i="71" s="1"/>
  <c r="Y12" i="68"/>
  <c r="X12" i="68"/>
  <c r="W12" i="68"/>
  <c r="V12" i="68"/>
  <c r="U12" i="68"/>
  <c r="Y11" i="68"/>
  <c r="Y6" i="71" s="1"/>
  <c r="AH6" i="71" s="1"/>
  <c r="X11" i="68"/>
  <c r="X6" i="71" s="1"/>
  <c r="AG6" i="71" s="1"/>
  <c r="W11" i="68"/>
  <c r="W6" i="71" s="1"/>
  <c r="AF6" i="71" s="1"/>
  <c r="V11" i="68"/>
  <c r="V6" i="71" s="1"/>
  <c r="AE6" i="71" s="1"/>
  <c r="U11" i="68"/>
  <c r="U6" i="71" s="1"/>
  <c r="AD6" i="71" s="1"/>
  <c r="Y10" i="68"/>
  <c r="Y5" i="71" s="1"/>
  <c r="AH5" i="71" s="1"/>
  <c r="X10" i="68"/>
  <c r="X5" i="71" s="1"/>
  <c r="AG5" i="71" s="1"/>
  <c r="W10" i="68"/>
  <c r="W5" i="71" s="1"/>
  <c r="AF5" i="71" s="1"/>
  <c r="V10" i="68"/>
  <c r="V5" i="71" s="1"/>
  <c r="AE5" i="71" s="1"/>
  <c r="U10" i="68"/>
  <c r="U5" i="71" s="1"/>
  <c r="AD5" i="71" s="1"/>
  <c r="Y9" i="68"/>
  <c r="AH9" i="68" s="1"/>
  <c r="X9" i="68"/>
  <c r="AG9" i="68" s="1"/>
  <c r="W9" i="68"/>
  <c r="V9" i="68"/>
  <c r="AE9" i="68" s="1"/>
  <c r="U9" i="68"/>
  <c r="Y8" i="68"/>
  <c r="X8" i="68"/>
  <c r="W8" i="68"/>
  <c r="V8" i="68"/>
  <c r="U8" i="68"/>
  <c r="Y7" i="68"/>
  <c r="AH7" i="68" s="1"/>
  <c r="X7" i="68"/>
  <c r="AG7" i="68" s="1"/>
  <c r="W7" i="68"/>
  <c r="V7" i="68"/>
  <c r="AE7" i="68" s="1"/>
  <c r="U7" i="68"/>
  <c r="Z6" i="68"/>
  <c r="Z2" i="71" s="1"/>
  <c r="Y6" i="68"/>
  <c r="X6" i="68"/>
  <c r="W6" i="68"/>
  <c r="V6" i="68"/>
  <c r="V2" i="71" s="1"/>
  <c r="AE2" i="71" s="1"/>
  <c r="U6" i="68"/>
  <c r="A1" i="68"/>
  <c r="N39" i="62"/>
  <c r="P39" i="63"/>
  <c r="O39" i="63"/>
  <c r="N39" i="63"/>
  <c r="M39" i="63"/>
  <c r="L39" i="63"/>
  <c r="H39" i="63"/>
  <c r="G39" i="63"/>
  <c r="F39" i="63"/>
  <c r="E39" i="63"/>
  <c r="D39" i="63"/>
  <c r="C39" i="63"/>
  <c r="A38" i="63"/>
  <c r="A37" i="63"/>
  <c r="A36" i="63"/>
  <c r="A35" i="63"/>
  <c r="A34" i="63"/>
  <c r="A33" i="63"/>
  <c r="A32" i="63"/>
  <c r="A31" i="63"/>
  <c r="A30" i="63"/>
  <c r="A29" i="63"/>
  <c r="A28" i="63"/>
  <c r="A27" i="63"/>
  <c r="A25" i="63"/>
  <c r="A24" i="63"/>
  <c r="A23" i="63"/>
  <c r="A22" i="63"/>
  <c r="A21" i="63"/>
  <c r="A20" i="63"/>
  <c r="A19" i="63"/>
  <c r="A18" i="63"/>
  <c r="A17" i="63"/>
  <c r="A16" i="63"/>
  <c r="A15" i="63"/>
  <c r="A14" i="63"/>
  <c r="A13" i="63"/>
  <c r="A12" i="63"/>
  <c r="A11" i="63"/>
  <c r="A10" i="63"/>
  <c r="A9" i="63"/>
  <c r="A8" i="63"/>
  <c r="A7" i="63"/>
  <c r="A6" i="63"/>
  <c r="Z38" i="63"/>
  <c r="Y38" i="63"/>
  <c r="X38" i="63"/>
  <c r="W38" i="63"/>
  <c r="V38" i="63"/>
  <c r="U38" i="63"/>
  <c r="Z37" i="63"/>
  <c r="Y37" i="63"/>
  <c r="X37" i="63"/>
  <c r="W37" i="63"/>
  <c r="V37" i="63"/>
  <c r="U37" i="63"/>
  <c r="Z36" i="63"/>
  <c r="Y36" i="63"/>
  <c r="X36" i="63"/>
  <c r="W36" i="63"/>
  <c r="V36" i="63"/>
  <c r="U36" i="63"/>
  <c r="Z35" i="63"/>
  <c r="Y35" i="63"/>
  <c r="X35" i="63"/>
  <c r="W35" i="63"/>
  <c r="V35" i="63"/>
  <c r="U35" i="63"/>
  <c r="Z34" i="63"/>
  <c r="Y34" i="63"/>
  <c r="X34" i="63"/>
  <c r="W34" i="63"/>
  <c r="V34" i="63"/>
  <c r="U34" i="63"/>
  <c r="Z33" i="63"/>
  <c r="Y33" i="63"/>
  <c r="X33" i="63"/>
  <c r="W33" i="63"/>
  <c r="V33" i="63"/>
  <c r="U33" i="63"/>
  <c r="Z32" i="63"/>
  <c r="Y32" i="63"/>
  <c r="X32" i="63"/>
  <c r="W32" i="63"/>
  <c r="V32" i="63"/>
  <c r="U32" i="63"/>
  <c r="Z31" i="63"/>
  <c r="Y31" i="63"/>
  <c r="X31" i="63"/>
  <c r="W31" i="63"/>
  <c r="V31" i="63"/>
  <c r="U31" i="63"/>
  <c r="Z30" i="63"/>
  <c r="Y30" i="63"/>
  <c r="X30" i="63"/>
  <c r="W30" i="63"/>
  <c r="V30" i="63"/>
  <c r="U30" i="63"/>
  <c r="Z29" i="63"/>
  <c r="Y29" i="63"/>
  <c r="X29" i="63"/>
  <c r="W29" i="63"/>
  <c r="V29" i="63"/>
  <c r="U29" i="63"/>
  <c r="Z28" i="63"/>
  <c r="Y28" i="63"/>
  <c r="X28" i="63"/>
  <c r="W28" i="63"/>
  <c r="V28" i="63"/>
  <c r="U28" i="63"/>
  <c r="Z27" i="63"/>
  <c r="Y27" i="63"/>
  <c r="X27" i="63"/>
  <c r="W27" i="63"/>
  <c r="V27" i="63"/>
  <c r="U27" i="63"/>
  <c r="Z24" i="63"/>
  <c r="Y24" i="63"/>
  <c r="X24" i="63"/>
  <c r="W24" i="63"/>
  <c r="V24" i="63"/>
  <c r="U24" i="63"/>
  <c r="Z23" i="63"/>
  <c r="Y23" i="63"/>
  <c r="X23" i="63"/>
  <c r="W23" i="63"/>
  <c r="V23" i="63"/>
  <c r="U23" i="63"/>
  <c r="Z22" i="63"/>
  <c r="Y22" i="63"/>
  <c r="X22" i="63"/>
  <c r="W22" i="63"/>
  <c r="V22" i="63"/>
  <c r="U22" i="63"/>
  <c r="Z21" i="63"/>
  <c r="Y21" i="63"/>
  <c r="X21" i="63"/>
  <c r="W21" i="63"/>
  <c r="V21" i="63"/>
  <c r="U21" i="63"/>
  <c r="Z20" i="63"/>
  <c r="Y20" i="63"/>
  <c r="X20" i="63"/>
  <c r="W20" i="63"/>
  <c r="V20" i="63"/>
  <c r="U20" i="63"/>
  <c r="Z19" i="63"/>
  <c r="Y19" i="63"/>
  <c r="X19" i="63"/>
  <c r="W19" i="63"/>
  <c r="V19" i="63"/>
  <c r="U19" i="63"/>
  <c r="Z18" i="63"/>
  <c r="Y18" i="63"/>
  <c r="X18" i="63"/>
  <c r="W18" i="63"/>
  <c r="V18" i="63"/>
  <c r="U18" i="63"/>
  <c r="Z17" i="63"/>
  <c r="Y17" i="63"/>
  <c r="X17" i="63"/>
  <c r="W17" i="63"/>
  <c r="V17" i="63"/>
  <c r="U17" i="63"/>
  <c r="Z16" i="63"/>
  <c r="Y16" i="63"/>
  <c r="X16" i="63"/>
  <c r="W16" i="63"/>
  <c r="V16" i="63"/>
  <c r="U16" i="63"/>
  <c r="Z15" i="63"/>
  <c r="Y15" i="63"/>
  <c r="X15" i="63"/>
  <c r="W15" i="63"/>
  <c r="V15" i="63"/>
  <c r="U15" i="63"/>
  <c r="Z14" i="63"/>
  <c r="Y14" i="63"/>
  <c r="X14" i="63"/>
  <c r="W14" i="63"/>
  <c r="V14" i="63"/>
  <c r="U14" i="63"/>
  <c r="Z13" i="63"/>
  <c r="Y13" i="63"/>
  <c r="X13" i="63"/>
  <c r="W13" i="63"/>
  <c r="V13" i="63"/>
  <c r="Z12" i="63"/>
  <c r="Y12" i="63"/>
  <c r="X12" i="63"/>
  <c r="W12" i="63"/>
  <c r="V12" i="63"/>
  <c r="Z11" i="63"/>
  <c r="Y11" i="63"/>
  <c r="X11" i="63"/>
  <c r="W11" i="63"/>
  <c r="V11" i="63"/>
  <c r="Z10" i="63"/>
  <c r="Y10" i="63"/>
  <c r="X10" i="63"/>
  <c r="W10" i="63"/>
  <c r="V10" i="63"/>
  <c r="Z9" i="63"/>
  <c r="Y9" i="63"/>
  <c r="X9" i="63"/>
  <c r="W9" i="63"/>
  <c r="V9" i="63"/>
  <c r="Z8" i="63"/>
  <c r="Y8" i="63"/>
  <c r="X8" i="63"/>
  <c r="W8" i="63"/>
  <c r="V8" i="63"/>
  <c r="Z7" i="63"/>
  <c r="Y7" i="63"/>
  <c r="X7" i="63"/>
  <c r="W7" i="63"/>
  <c r="V7" i="63"/>
  <c r="Z6" i="63"/>
  <c r="Y6" i="63"/>
  <c r="X6" i="63"/>
  <c r="W6" i="63"/>
  <c r="V6" i="63"/>
  <c r="A1" i="63"/>
  <c r="U2" i="71" l="1"/>
  <c r="U8" i="71" s="1"/>
  <c r="AD8" i="71" s="1"/>
  <c r="V4" i="71"/>
  <c r="V8" i="71" s="1"/>
  <c r="AE8" i="71" s="1"/>
  <c r="W4" i="71"/>
  <c r="AF4" i="71" s="1"/>
  <c r="Y2" i="71"/>
  <c r="Y8" i="71" s="1"/>
  <c r="AH8" i="71" s="1"/>
  <c r="U4" i="71"/>
  <c r="AD4" i="71" s="1"/>
  <c r="AI2" i="71"/>
  <c r="Z8" i="71"/>
  <c r="AI8" i="71" s="1"/>
  <c r="AJ19" i="68"/>
  <c r="AL19" i="68"/>
  <c r="W2" i="71"/>
  <c r="AF2" i="71" s="1"/>
  <c r="AE4" i="71"/>
  <c r="X2" i="71"/>
  <c r="AG2" i="71" s="1"/>
  <c r="X4" i="71"/>
  <c r="AG11" i="68"/>
  <c r="AE13" i="68"/>
  <c r="AH11" i="68"/>
  <c r="AE11" i="68"/>
  <c r="AG13" i="68"/>
  <c r="AH13" i="68"/>
  <c r="U39" i="63"/>
  <c r="Y39" i="63"/>
  <c r="V39" i="63"/>
  <c r="Z39" i="63"/>
  <c r="X39" i="63"/>
  <c r="W39" i="63"/>
  <c r="U19" i="68"/>
  <c r="Y19" i="68"/>
  <c r="V19" i="68"/>
  <c r="Z19" i="68"/>
  <c r="W19" i="68"/>
  <c r="AF6" i="68"/>
  <c r="AF8" i="68"/>
  <c r="AD8" i="68"/>
  <c r="AF10" i="68"/>
  <c r="AF12" i="68"/>
  <c r="AF14" i="68"/>
  <c r="AD14" i="68"/>
  <c r="AF16" i="68"/>
  <c r="AD18" i="68"/>
  <c r="AE10" i="68"/>
  <c r="AE12" i="68"/>
  <c r="AG6" i="68"/>
  <c r="AF7" i="68"/>
  <c r="AD7" i="68"/>
  <c r="AG8" i="68"/>
  <c r="AF9" i="68"/>
  <c r="AD9" i="68"/>
  <c r="AG10" i="68"/>
  <c r="AF11" i="68"/>
  <c r="AD11" i="68"/>
  <c r="AG12" i="68"/>
  <c r="AF13" i="68"/>
  <c r="AD13" i="68"/>
  <c r="AG14" i="68"/>
  <c r="AF15" i="68"/>
  <c r="AD15" i="68"/>
  <c r="AG16" i="68"/>
  <c r="X19" i="68"/>
  <c r="AD6" i="68"/>
  <c r="AI6" i="68"/>
  <c r="AD10" i="68"/>
  <c r="AD12" i="68"/>
  <c r="AD16" i="68"/>
  <c r="AF18" i="68"/>
  <c r="AE6" i="68"/>
  <c r="AE8" i="68"/>
  <c r="AE14" i="68"/>
  <c r="AE16" i="68"/>
  <c r="AE18" i="68"/>
  <c r="AH6" i="68"/>
  <c r="AH8" i="68"/>
  <c r="AH10" i="68"/>
  <c r="AH12" i="68"/>
  <c r="AH14" i="68"/>
  <c r="AH16" i="68"/>
  <c r="AH18" i="68"/>
  <c r="L39" i="62"/>
  <c r="K39" i="62"/>
  <c r="J39" i="62"/>
  <c r="I39" i="62"/>
  <c r="H39" i="62"/>
  <c r="G39" i="62"/>
  <c r="F39" i="62"/>
  <c r="E39" i="62"/>
  <c r="D39" i="62"/>
  <c r="C39" i="62"/>
  <c r="M38" i="62"/>
  <c r="B38" i="63" s="1"/>
  <c r="M37" i="62"/>
  <c r="B37" i="63" s="1"/>
  <c r="M36" i="62"/>
  <c r="B36" i="63" s="1"/>
  <c r="M35" i="62"/>
  <c r="B35" i="63" s="1"/>
  <c r="M34" i="62"/>
  <c r="B34" i="63" s="1"/>
  <c r="M33" i="62"/>
  <c r="B33" i="63" s="1"/>
  <c r="M32" i="62"/>
  <c r="B32" i="63" s="1"/>
  <c r="M31" i="62"/>
  <c r="B31" i="63" s="1"/>
  <c r="M30" i="62"/>
  <c r="B30" i="63" s="1"/>
  <c r="AI30" i="63" s="1"/>
  <c r="M29" i="62"/>
  <c r="B29" i="63" s="1"/>
  <c r="AI29" i="63" s="1"/>
  <c r="M28" i="62"/>
  <c r="B28" i="63" s="1"/>
  <c r="M27" i="62"/>
  <c r="B27" i="63" s="1"/>
  <c r="M25" i="62"/>
  <c r="B25" i="63" s="1"/>
  <c r="M24" i="62"/>
  <c r="B24" i="63" s="1"/>
  <c r="M23" i="62"/>
  <c r="B23" i="63" s="1"/>
  <c r="M22" i="62"/>
  <c r="B22" i="63" s="1"/>
  <c r="M21" i="62"/>
  <c r="B21" i="63" s="1"/>
  <c r="M20" i="62"/>
  <c r="B20" i="63" s="1"/>
  <c r="M19" i="62"/>
  <c r="B19" i="63" s="1"/>
  <c r="M18" i="62"/>
  <c r="B18" i="63" s="1"/>
  <c r="M17" i="62"/>
  <c r="B17" i="63" s="1"/>
  <c r="M16" i="62"/>
  <c r="B16" i="63" s="1"/>
  <c r="M15" i="62"/>
  <c r="B15" i="63" s="1"/>
  <c r="M14" i="62"/>
  <c r="B14" i="63" s="1"/>
  <c r="M13" i="62"/>
  <c r="B13" i="63" s="1"/>
  <c r="M12" i="62"/>
  <c r="B12" i="63" s="1"/>
  <c r="M11" i="62"/>
  <c r="B11" i="63" s="1"/>
  <c r="M10" i="62"/>
  <c r="B10" i="63" s="1"/>
  <c r="M9" i="62"/>
  <c r="B9" i="63" s="1"/>
  <c r="M8" i="62"/>
  <c r="B8" i="63" s="1"/>
  <c r="M7" i="62"/>
  <c r="B7" i="63" s="1"/>
  <c r="M6" i="62"/>
  <c r="B6" i="63" s="1"/>
  <c r="A1" i="62"/>
  <c r="AJ14" i="63" l="1"/>
  <c r="AK14" i="63"/>
  <c r="AL14" i="63"/>
  <c r="AI14" i="63"/>
  <c r="AF7" i="63"/>
  <c r="AK7" i="63"/>
  <c r="AL7" i="63"/>
  <c r="AJ7" i="63"/>
  <c r="AJ8" i="63"/>
  <c r="AK8" i="63"/>
  <c r="AI8" i="63"/>
  <c r="AL8" i="63"/>
  <c r="AH16" i="63"/>
  <c r="AJ16" i="63"/>
  <c r="AK16" i="63"/>
  <c r="AI16" i="63"/>
  <c r="AL16" i="63"/>
  <c r="AH24" i="63"/>
  <c r="AJ24" i="63"/>
  <c r="AK24" i="63"/>
  <c r="AL24" i="63"/>
  <c r="AI24" i="63"/>
  <c r="AD33" i="63"/>
  <c r="AI33" i="63"/>
  <c r="AJ33" i="63"/>
  <c r="AL33" i="63"/>
  <c r="AK33" i="63"/>
  <c r="AH2" i="71"/>
  <c r="AI9" i="63"/>
  <c r="AJ9" i="63"/>
  <c r="AK9" i="63"/>
  <c r="AL9" i="63"/>
  <c r="AI17" i="63"/>
  <c r="AJ17" i="63"/>
  <c r="AK17" i="63"/>
  <c r="AL17" i="63"/>
  <c r="AI25" i="63"/>
  <c r="AJ25" i="63"/>
  <c r="AK25" i="63"/>
  <c r="AL25" i="63"/>
  <c r="AK34" i="63"/>
  <c r="AL34" i="63"/>
  <c r="AJ34" i="63"/>
  <c r="AI34" i="63"/>
  <c r="AF6" i="63"/>
  <c r="AJ6" i="63"/>
  <c r="AK6" i="63"/>
  <c r="AL6" i="63"/>
  <c r="AG15" i="63"/>
  <c r="AI15" i="63"/>
  <c r="AJ15" i="63"/>
  <c r="AK15" i="63"/>
  <c r="AL15" i="63"/>
  <c r="AJ27" i="63"/>
  <c r="AK27" i="63"/>
  <c r="AL27" i="63"/>
  <c r="AD2" i="71"/>
  <c r="AF19" i="63"/>
  <c r="AI19" i="63"/>
  <c r="AJ19" i="63"/>
  <c r="AK19" i="63"/>
  <c r="AL19" i="63"/>
  <c r="AH36" i="63"/>
  <c r="AK36" i="63"/>
  <c r="AL36" i="63"/>
  <c r="AJ36" i="63"/>
  <c r="AI36" i="63"/>
  <c r="AI31" i="63"/>
  <c r="AJ31" i="63"/>
  <c r="AK31" i="63"/>
  <c r="AL31" i="63"/>
  <c r="AD32" i="63"/>
  <c r="AJ32" i="63"/>
  <c r="AI32" i="63"/>
  <c r="AK32" i="63"/>
  <c r="AL32" i="63"/>
  <c r="AJ10" i="63"/>
  <c r="AI10" i="63"/>
  <c r="AK10" i="63"/>
  <c r="AL10" i="63"/>
  <c r="AD35" i="63"/>
  <c r="AI35" i="63"/>
  <c r="AJ35" i="63"/>
  <c r="AK35" i="63"/>
  <c r="AL35" i="63"/>
  <c r="AG11" i="63"/>
  <c r="AI11" i="63"/>
  <c r="AJ11" i="63"/>
  <c r="AK11" i="63"/>
  <c r="AL11" i="63"/>
  <c r="AD28" i="63"/>
  <c r="AK28" i="63"/>
  <c r="AL28" i="63"/>
  <c r="AJ28" i="63"/>
  <c r="AI28" i="63"/>
  <c r="AF12" i="63"/>
  <c r="AJ12" i="63"/>
  <c r="AK12" i="63"/>
  <c r="AL12" i="63"/>
  <c r="AI12" i="63"/>
  <c r="AD20" i="63"/>
  <c r="AJ20" i="63"/>
  <c r="AI20" i="63"/>
  <c r="AK20" i="63"/>
  <c r="AL20" i="63"/>
  <c r="AF29" i="63"/>
  <c r="AL29" i="63"/>
  <c r="AK29" i="63"/>
  <c r="AJ29" i="63"/>
  <c r="AF37" i="63"/>
  <c r="AI37" i="63"/>
  <c r="AJ37" i="63"/>
  <c r="AK37" i="63"/>
  <c r="AL37" i="63"/>
  <c r="AI7" i="63"/>
  <c r="AE22" i="63"/>
  <c r="AJ22" i="63"/>
  <c r="AK22" i="63"/>
  <c r="AL22" i="63"/>
  <c r="AI22" i="63"/>
  <c r="AH23" i="63"/>
  <c r="AI23" i="63"/>
  <c r="AJ23" i="63"/>
  <c r="AK23" i="63"/>
  <c r="AL23" i="63"/>
  <c r="AJ18" i="63"/>
  <c r="AK18" i="63"/>
  <c r="AL18" i="63"/>
  <c r="AI18" i="63"/>
  <c r="AI13" i="63"/>
  <c r="AJ13" i="63"/>
  <c r="AK13" i="63"/>
  <c r="AL13" i="63"/>
  <c r="AH21" i="63"/>
  <c r="AI21" i="63"/>
  <c r="AJ21" i="63"/>
  <c r="AK21" i="63"/>
  <c r="AL21" i="63"/>
  <c r="AH30" i="63"/>
  <c r="AK30" i="63"/>
  <c r="AJ30" i="63"/>
  <c r="AL30" i="63"/>
  <c r="AK38" i="63"/>
  <c r="AL38" i="63"/>
  <c r="AI38" i="63"/>
  <c r="AJ38" i="63"/>
  <c r="W8" i="71"/>
  <c r="AF8" i="71" s="1"/>
  <c r="AI27" i="63"/>
  <c r="X8" i="71"/>
  <c r="AG8" i="71" s="1"/>
  <c r="AG4" i="71"/>
  <c r="AD27" i="63"/>
  <c r="AD10" i="63"/>
  <c r="AF10" i="63"/>
  <c r="AE28" i="63"/>
  <c r="AF27" i="63"/>
  <c r="AH10" i="63"/>
  <c r="AD6" i="63"/>
  <c r="AD21" i="63"/>
  <c r="AG6" i="63"/>
  <c r="AH17" i="63"/>
  <c r="AG30" i="63"/>
  <c r="AF23" i="63"/>
  <c r="AG27" i="63"/>
  <c r="AE15" i="63"/>
  <c r="AF22" i="63"/>
  <c r="AH34" i="63"/>
  <c r="AH19" i="63"/>
  <c r="AE18" i="63"/>
  <c r="AE17" i="63"/>
  <c r="AF34" i="63"/>
  <c r="AG23" i="63"/>
  <c r="AD18" i="63"/>
  <c r="AG22" i="63"/>
  <c r="AE11" i="63"/>
  <c r="AH31" i="63"/>
  <c r="AD19" i="63"/>
  <c r="AF25" i="63"/>
  <c r="AF32" i="63"/>
  <c r="AF15" i="63"/>
  <c r="AE32" i="63"/>
  <c r="AG10" i="63"/>
  <c r="AH27" i="63"/>
  <c r="AE27" i="63"/>
  <c r="AE30" i="63"/>
  <c r="AD11" i="63"/>
  <c r="AD23" i="63"/>
  <c r="AG9" i="63"/>
  <c r="AK19" i="68"/>
  <c r="AF19" i="68"/>
  <c r="AI19" i="68"/>
  <c r="AE19" i="68"/>
  <c r="AH19" i="68"/>
  <c r="AD19" i="68"/>
  <c r="AG19" i="68"/>
  <c r="AH8" i="63"/>
  <c r="AD12" i="63"/>
  <c r="AH29" i="63"/>
  <c r="AF20" i="63"/>
  <c r="AE8" i="63"/>
  <c r="AE13" i="63"/>
  <c r="AD13" i="63"/>
  <c r="AH38" i="63"/>
  <c r="AD38" i="63"/>
  <c r="AG38" i="63"/>
  <c r="AF38" i="63"/>
  <c r="AE38" i="63"/>
  <c r="AD34" i="63"/>
  <c r="AH25" i="63"/>
  <c r="AE21" i="63"/>
  <c r="AE16" i="63"/>
  <c r="AG37" i="63"/>
  <c r="AH20" i="63"/>
  <c r="AH9" i="63"/>
  <c r="AD17" i="63"/>
  <c r="AE34" i="63"/>
  <c r="AG17" i="63"/>
  <c r="AE33" i="63"/>
  <c r="AF8" i="63"/>
  <c r="AG29" i="63"/>
  <c r="B39" i="63"/>
  <c r="AH14" i="63"/>
  <c r="AE14" i="63"/>
  <c r="AH35" i="63"/>
  <c r="AE35" i="63"/>
  <c r="AD31" i="63"/>
  <c r="AD22" i="63"/>
  <c r="AD14" i="63"/>
  <c r="AF35" i="63"/>
  <c r="AF18" i="63"/>
  <c r="AE36" i="63"/>
  <c r="AG31" i="63"/>
  <c r="AE19" i="63"/>
  <c r="AG14" i="63"/>
  <c r="AF31" i="63"/>
  <c r="AH22" i="63"/>
  <c r="AH37" i="63"/>
  <c r="AH33" i="63"/>
  <c r="AD25" i="63"/>
  <c r="AH15" i="63"/>
  <c r="AG16" i="63"/>
  <c r="AG36" i="63"/>
  <c r="AE31" i="63"/>
  <c r="AE29" i="63"/>
  <c r="AG19" i="63"/>
  <c r="AD16" i="63"/>
  <c r="AE12" i="63"/>
  <c r="AG8" i="63"/>
  <c r="AF33" i="63"/>
  <c r="AH28" i="63"/>
  <c r="AE24" i="63"/>
  <c r="AG20" i="63"/>
  <c r="AH12" i="63"/>
  <c r="AG7" i="63"/>
  <c r="AF16" i="63"/>
  <c r="AG28" i="63"/>
  <c r="AG12" i="63"/>
  <c r="AH32" i="63"/>
  <c r="AE25" i="63"/>
  <c r="AF21" i="63"/>
  <c r="AE37" i="63"/>
  <c r="AD37" i="63"/>
  <c r="AG33" i="63"/>
  <c r="AD24" i="63"/>
  <c r="AE9" i="63"/>
  <c r="AD9" i="63"/>
  <c r="AF30" i="63"/>
  <c r="AF13" i="63"/>
  <c r="AD8" i="63"/>
  <c r="AF24" i="63"/>
  <c r="AD29" i="63"/>
  <c r="AG21" i="63"/>
  <c r="AG13" i="63"/>
  <c r="AE7" i="63"/>
  <c r="AD7" i="63"/>
  <c r="AF36" i="63"/>
  <c r="AF28" i="63"/>
  <c r="AF11" i="63"/>
  <c r="AF14" i="63"/>
  <c r="AG35" i="63"/>
  <c r="AE23" i="63"/>
  <c r="AG18" i="63"/>
  <c r="AH18" i="63"/>
  <c r="AD36" i="63"/>
  <c r="AG32" i="63"/>
  <c r="AG24" i="63"/>
  <c r="AE20" i="63"/>
  <c r="AF17" i="63"/>
  <c r="AD15" i="63"/>
  <c r="AH6" i="63"/>
  <c r="AH13" i="63"/>
  <c r="AG34" i="63"/>
  <c r="AG25" i="63"/>
  <c r="AH11" i="63"/>
  <c r="AH7" i="63"/>
  <c r="AD30" i="63"/>
  <c r="AI6" i="63"/>
  <c r="AE10" i="63"/>
  <c r="AE6" i="63"/>
  <c r="AF9" i="63"/>
  <c r="M39" i="62"/>
  <c r="AH39" i="63" l="1"/>
  <c r="AJ39" i="63"/>
  <c r="AL39" i="63"/>
  <c r="AG39" i="63"/>
  <c r="AF39" i="63"/>
  <c r="AK39" i="63"/>
  <c r="AI39" i="63"/>
  <c r="AD39" i="63"/>
  <c r="AE39" i="63"/>
  <c r="D3" i="30"/>
  <c r="E3" i="30" s="1"/>
  <c r="B15" i="6"/>
</calcChain>
</file>

<file path=xl/sharedStrings.xml><?xml version="1.0" encoding="utf-8"?>
<sst xmlns="http://schemas.openxmlformats.org/spreadsheetml/2006/main" count="744" uniqueCount="247">
  <si>
    <t xml:space="preserve">Parking Survey </t>
  </si>
  <si>
    <t xml:space="preserve">for </t>
  </si>
  <si>
    <t>DATES</t>
  </si>
  <si>
    <t xml:space="preserve">STUDY NAME </t>
  </si>
  <si>
    <t xml:space="preserve">WEATHER </t>
  </si>
  <si>
    <t>ANALYSIS</t>
  </si>
  <si>
    <t>DETAILS OF STUDY AREA</t>
  </si>
  <si>
    <t>Road Name</t>
  </si>
  <si>
    <t>Kerb Length</t>
  </si>
  <si>
    <t>Width</t>
  </si>
  <si>
    <t>Factor</t>
  </si>
  <si>
    <t>Parallel Bays</t>
  </si>
  <si>
    <t>Perpendicular Bays</t>
  </si>
  <si>
    <t>Motorcycle</t>
  </si>
  <si>
    <t>Restriction Type</t>
  </si>
  <si>
    <t>RESIDENT: TOTAL VEHICLES (in PCUs)
OVERNIGHT</t>
  </si>
  <si>
    <t>TOTAL STRESS</t>
  </si>
  <si>
    <t>West</t>
  </si>
  <si>
    <t>North</t>
  </si>
  <si>
    <t>South</t>
  </si>
  <si>
    <t>East</t>
  </si>
  <si>
    <t>TOTAL STANDARD BAYS</t>
  </si>
  <si>
    <t>Disabled Blue Badge</t>
  </si>
  <si>
    <t>TOTAL VEHICLES (in PCUs)
OVERNIGHT</t>
  </si>
  <si>
    <t>TABLE 2a: DETAILS OF PARKING DEMAND AND STRESS BY ROAD (AND USER TYPE)</t>
  </si>
  <si>
    <t>COMMENT</t>
  </si>
  <si>
    <t>Surveys were carried out on a weekday, a Saturday and a Sunday on the dates below.</t>
  </si>
  <si>
    <t>Permit Holder Bay</t>
  </si>
  <si>
    <t>cul de sac</t>
  </si>
  <si>
    <t>No Waiting (Acceptable) (SYL)</t>
  </si>
  <si>
    <t>ALE-01</t>
  </si>
  <si>
    <t>Alexandra Road</t>
  </si>
  <si>
    <t>Cambridge Park</t>
  </si>
  <si>
    <t>Morley Road</t>
  </si>
  <si>
    <t>ALE-02</t>
  </si>
  <si>
    <t>ARC-01</t>
  </si>
  <si>
    <t>Arlington Close</t>
  </si>
  <si>
    <t>Arlington Road (adj 1 Arlington Close)</t>
  </si>
  <si>
    <t>ARC-02</t>
  </si>
  <si>
    <t>Arlington Road (adj 18 Arlington Close)</t>
  </si>
  <si>
    <t>ARL-01</t>
  </si>
  <si>
    <t>Arlington Road</t>
  </si>
  <si>
    <t>Arlington Road (corner, outside number 1-6)</t>
  </si>
  <si>
    <t>ARL-02</t>
  </si>
  <si>
    <t>Ravensbourne Road</t>
  </si>
  <si>
    <t>ARL-03</t>
  </si>
  <si>
    <t>Rosslyn Road</t>
  </si>
  <si>
    <t>ARL-04</t>
  </si>
  <si>
    <t>Wayside Court</t>
  </si>
  <si>
    <t>ARL-05</t>
  </si>
  <si>
    <t>Arlington Road (Island)</t>
  </si>
  <si>
    <t>ARL-06</t>
  </si>
  <si>
    <t>BEA-01</t>
  </si>
  <si>
    <t>Beaulieu Close</t>
  </si>
  <si>
    <t>BEA-02</t>
  </si>
  <si>
    <t>BER-01</t>
  </si>
  <si>
    <t>Beresford Avenue</t>
  </si>
  <si>
    <t>Park Road</t>
  </si>
  <si>
    <t>BER-02</t>
  </si>
  <si>
    <t>BRI-01</t>
  </si>
  <si>
    <t>Bridge Street</t>
  </si>
  <si>
    <t>End of study area</t>
  </si>
  <si>
    <t>Richmond Road</t>
  </si>
  <si>
    <t>BRI-02</t>
  </si>
  <si>
    <t>BRI-03</t>
  </si>
  <si>
    <t>BRI-04</t>
  </si>
  <si>
    <t>CAM-01</t>
  </si>
  <si>
    <t>Cambridge Road</t>
  </si>
  <si>
    <t>Denton Road</t>
  </si>
  <si>
    <t>CAM-02</t>
  </si>
  <si>
    <t>Clevedon Road</t>
  </si>
  <si>
    <t>CAM-04</t>
  </si>
  <si>
    <t>Cambridge Road (northern access to development)</t>
  </si>
  <si>
    <t>CAM-06</t>
  </si>
  <si>
    <t>Arosa Road</t>
  </si>
  <si>
    <t>CAM-08</t>
  </si>
  <si>
    <t>CLE-01</t>
  </si>
  <si>
    <t>End of street (gated)</t>
  </si>
  <si>
    <t>CLE-02</t>
  </si>
  <si>
    <t>CP-01</t>
  </si>
  <si>
    <t>Cambridge Park (North branch)</t>
  </si>
  <si>
    <t>CP-02</t>
  </si>
  <si>
    <t>Fairlawns</t>
  </si>
  <si>
    <t>CP-03</t>
  </si>
  <si>
    <t>Cambridge Park (West Branch)</t>
  </si>
  <si>
    <t>CP-04</t>
  </si>
  <si>
    <t>Vivienne Close</t>
  </si>
  <si>
    <t>CP-05</t>
  </si>
  <si>
    <t>Cambridge Park (South branch)</t>
  </si>
  <si>
    <t>CP-06</t>
  </si>
  <si>
    <t>CP-07</t>
  </si>
  <si>
    <t>Haversham Close</t>
  </si>
  <si>
    <t>CP-08</t>
  </si>
  <si>
    <t>Roseleigh Close</t>
  </si>
  <si>
    <t>CPN-01</t>
  </si>
  <si>
    <t>CPN-02</t>
  </si>
  <si>
    <t>CPN-03</t>
  </si>
  <si>
    <t>CPN-04</t>
  </si>
  <si>
    <t>CPS-01</t>
  </si>
  <si>
    <t>CPS-02</t>
  </si>
  <si>
    <t>Power's Court</t>
  </si>
  <si>
    <t>CPS-04</t>
  </si>
  <si>
    <t>CPW-01</t>
  </si>
  <si>
    <t>Cambridge Park (West branch)</t>
  </si>
  <si>
    <t>CPW-02</t>
  </si>
  <si>
    <t xml:space="preserve">Cambridge Park </t>
  </si>
  <si>
    <t>CRE-01</t>
  </si>
  <si>
    <t>Cresswell Road</t>
  </si>
  <si>
    <t>CRE-02</t>
  </si>
  <si>
    <t>DEN-01</t>
  </si>
  <si>
    <t>DEN-02</t>
  </si>
  <si>
    <t>DEN-03</t>
  </si>
  <si>
    <t>DEN-04</t>
  </si>
  <si>
    <t>DEN-06</t>
  </si>
  <si>
    <t>ELL-01</t>
  </si>
  <si>
    <t>Ellesmere Road</t>
  </si>
  <si>
    <t>ELL-02</t>
  </si>
  <si>
    <t>FAI-01</t>
  </si>
  <si>
    <t>FAI-02</t>
  </si>
  <si>
    <t>FAI-03</t>
  </si>
  <si>
    <t>End of street</t>
  </si>
  <si>
    <t>NULL</t>
  </si>
  <si>
    <t>FAI-04</t>
  </si>
  <si>
    <t>Fairlawns (island)</t>
  </si>
  <si>
    <t>HAV-01</t>
  </si>
  <si>
    <t>HAV-02</t>
  </si>
  <si>
    <t>MOR-01</t>
  </si>
  <si>
    <t>MOR-02</t>
  </si>
  <si>
    <t>MOR-03</t>
  </si>
  <si>
    <t>PAR-01</t>
  </si>
  <si>
    <t>Old House Gardens</t>
  </si>
  <si>
    <t>Willoughby Road (North)</t>
  </si>
  <si>
    <t>PAR-02</t>
  </si>
  <si>
    <t>PAR-03</t>
  </si>
  <si>
    <t>PAR-04</t>
  </si>
  <si>
    <t>PAR-06</t>
  </si>
  <si>
    <t>PHG-01</t>
  </si>
  <si>
    <t>Park House Gardens</t>
  </si>
  <si>
    <t>PHG-02</t>
  </si>
  <si>
    <t>South/West</t>
  </si>
  <si>
    <t>East/North</t>
  </si>
  <si>
    <t>CP-10</t>
  </si>
  <si>
    <t>PHG-03</t>
  </si>
  <si>
    <t>Traffic Island (at western end)</t>
  </si>
  <si>
    <t>PHG-04</t>
  </si>
  <si>
    <t>Traffic Island (entry to Park House Gardens)</t>
  </si>
  <si>
    <t>POW-01</t>
  </si>
  <si>
    <t>Powers Court</t>
  </si>
  <si>
    <t>off Cambridge Park (west branch)</t>
  </si>
  <si>
    <t>RAV-01</t>
  </si>
  <si>
    <t>RAV-02</t>
  </si>
  <si>
    <t>RAV-03</t>
  </si>
  <si>
    <t>Riverdale Road</t>
  </si>
  <si>
    <t>RAV-04</t>
  </si>
  <si>
    <t>Riverdale Gardens</t>
  </si>
  <si>
    <t>RDG-01</t>
  </si>
  <si>
    <t>RDG-02</t>
  </si>
  <si>
    <t>RIC-01</t>
  </si>
  <si>
    <t>Richmond Road (East)</t>
  </si>
  <si>
    <t>Willoughby Road</t>
  </si>
  <si>
    <t>Ryde Place</t>
  </si>
  <si>
    <t>RIC-02</t>
  </si>
  <si>
    <t>RIC-03</t>
  </si>
  <si>
    <t>RIC-04</t>
  </si>
  <si>
    <t>RIC-05</t>
  </si>
  <si>
    <t>RIC-06</t>
  </si>
  <si>
    <t>Richmond Road (South)</t>
  </si>
  <si>
    <t>RIC-07</t>
  </si>
  <si>
    <t>St Margaret's Road</t>
  </si>
  <si>
    <t>RIC-08</t>
  </si>
  <si>
    <t>RIC-10</t>
  </si>
  <si>
    <t>RIC-12</t>
  </si>
  <si>
    <t>RIV-01</t>
  </si>
  <si>
    <t>RIV-02</t>
  </si>
  <si>
    <t>ROC-01</t>
  </si>
  <si>
    <t>ROC-02</t>
  </si>
  <si>
    <t>ROS-01</t>
  </si>
  <si>
    <t>ROS-02</t>
  </si>
  <si>
    <t>ROS-03</t>
  </si>
  <si>
    <t>ROS-05</t>
  </si>
  <si>
    <t>ROS-07</t>
  </si>
  <si>
    <t>STM-01</t>
  </si>
  <si>
    <t>STM-02</t>
  </si>
  <si>
    <t>VIV-01</t>
  </si>
  <si>
    <t>VIV-02</t>
  </si>
  <si>
    <t>WIL-01</t>
  </si>
  <si>
    <t>WIL-02</t>
  </si>
  <si>
    <t>WIL-03</t>
  </si>
  <si>
    <t>Car Club Bay</t>
  </si>
  <si>
    <t>Electric Vehicle Charging Bay</t>
  </si>
  <si>
    <t>Loading Bay</t>
  </si>
  <si>
    <t>Pay and Display</t>
  </si>
  <si>
    <t>Resident Permit Holder Bay</t>
  </si>
  <si>
    <t>Shared Use Bay (Permit Holder)</t>
  </si>
  <si>
    <t>Shared Use Bay (Resident Permit Holder)</t>
  </si>
  <si>
    <t xml:space="preserve">Unmarked Area </t>
  </si>
  <si>
    <t xml:space="preserve">  -</t>
  </si>
  <si>
    <t>The table includes only those single yellow lines considered acceptable for parking</t>
  </si>
  <si>
    <t xml:space="preserve">Parking on the single yellow lines is permitted in the following beats: Overnight, 0800-1000; 1900-2100 and on Saturday and Sunday. </t>
  </si>
  <si>
    <t>East Twickenham, Controlled Parked Zone F</t>
  </si>
  <si>
    <t>Section From</t>
  </si>
  <si>
    <t>Section To</t>
  </si>
  <si>
    <t>WEEKDAY OVERNIGHT</t>
  </si>
  <si>
    <t>WEEKDAY 0800-1000</t>
  </si>
  <si>
    <t>WEEKDAY 1100-1300</t>
  </si>
  <si>
    <t>WEEKDAY 1400-1600</t>
  </si>
  <si>
    <t>WEEKDAY 1900-2100</t>
  </si>
  <si>
    <t>SATURDAY 1200-1400</t>
  </si>
  <si>
    <t>SUNDAY 1200-1400</t>
  </si>
  <si>
    <t>Section ID</t>
  </si>
  <si>
    <t>Section 
Side of street</t>
  </si>
  <si>
    <t>Solo Motorcycle Bays</t>
  </si>
  <si>
    <t>TABLE 1: DETAILS OF PARKING CAPACITY BY ROAD</t>
  </si>
  <si>
    <t>STANDARD BAYS</t>
  </si>
  <si>
    <t>No Waiting At Any Time (DYL)</t>
  </si>
  <si>
    <t>NON RESIDENT: TOTAL VEHICLES (in PCUs)
OVERNIGHT</t>
  </si>
  <si>
    <t xml:space="preserve">Motorcycles in motorcycle bays are 1 PCU. Motorcycles in other bay types are 0.4 PCUs.  </t>
  </si>
  <si>
    <t>Other Permit Holder Bays</t>
  </si>
  <si>
    <t>Shared Use (All Types)</t>
  </si>
  <si>
    <t>SYL and DYL</t>
  </si>
  <si>
    <t>Unmarked</t>
  </si>
  <si>
    <t>Project Centre Ltd</t>
  </si>
  <si>
    <t>Park Road (uncontrolled)</t>
  </si>
  <si>
    <t>End of controlled zone</t>
  </si>
  <si>
    <t>PAR-08</t>
  </si>
  <si>
    <t>A vehicle length of 5m has been used on order to calculate the capacity of bays.</t>
  </si>
  <si>
    <t>STUDY AREA</t>
  </si>
  <si>
    <t>The study area includes CPZ F and an uncontrolled area (Beresford Avenue and part of Park Road).  Controlled hours are Mon-Fri 10:00am to 4:30pm</t>
  </si>
  <si>
    <t xml:space="preserve">Parking is permitted on single yellow lines outside of controlled hours.  No account is taken of the  reduced level of available  parking in controlled hours in the summary stress calculations presented. </t>
  </si>
  <si>
    <t>TABLE 3: DETAILS OF PARKING DEMAND AND STRESS BY RESTRICTION TYPE (AND USER TYPE)</t>
  </si>
  <si>
    <t>June 2021</t>
  </si>
  <si>
    <t>Tuesday 15th June (overnight)</t>
  </si>
  <si>
    <t>Thursday 17th June 2021</t>
  </si>
  <si>
    <t>Sunday 20th June 2021</t>
  </si>
  <si>
    <t>Saturday 19th June 2021</t>
  </si>
  <si>
    <t>The survey period was generally warm and dry.</t>
  </si>
  <si>
    <t>The VRM and permit type of each vehicle was  recorded. Data was collected by restriction type and is summarised by road.</t>
  </si>
  <si>
    <t xml:space="preserve">The database of observations is provided for further more detailed analysis. </t>
  </si>
  <si>
    <t>SATURDAY 1800-2000</t>
  </si>
  <si>
    <t>SUNDAY 1800-2000</t>
  </si>
  <si>
    <t xml:space="preserve">This survey was previously carried out in November prior to the opening of the new LIDL store.  This 'after' survey is carried out to the same specification, but with the addition of an evening beat on the Saturday and the Sunday.  </t>
  </si>
  <si>
    <t xml:space="preserve">Vehicles observed in the overnight beat are assumed to be residents.   Vehicles which have a Resident Zone F permit but which are not observed overnight are not included in the Resident category.   Tables 1-3 summarise the data by road, user type (resident or non resident) and by restriction type. </t>
  </si>
  <si>
    <t>No Waiting (SYL)</t>
  </si>
  <si>
    <t>2020 DATA</t>
  </si>
  <si>
    <t>2021 DATA</t>
  </si>
  <si>
    <t>SUNDAY
1200-1400</t>
  </si>
  <si>
    <t>SUNDAY
1800-2000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</si>
</sst>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10"/>
      <name val="Arial"/>
      <family val="2"/>
    </font>
    <font>
      <sz val="12"/>
      <name val="Times New Roman"/>
      <family val="1"/>
    </font>
    <font>
      <sz val="20"/>
      <name val="Arial"/>
      <family val="2"/>
    </font>
    <font>
      <sz val="8"/>
      <name val="Helv"/>
    </font>
    <font>
      <b/>
      <sz val="20"/>
      <name val="Arial"/>
      <family val="2"/>
    </font>
    <font>
      <b/>
      <sz val="16"/>
      <name val="Arial"/>
      <family val="2"/>
    </font>
    <font>
      <b/>
      <sz val="12"/>
      <name val="Arial"/>
      <family val="2"/>
    </font>
    <font>
      <b/>
      <sz val="11"/>
      <name val="Calibri"/>
      <family val="2"/>
      <scheme val="minor"/>
    </font>
    <font>
      <sz val="11"/>
      <color theme="1"/>
      <name val="Arial"/>
      <family val="2"/>
    </font>
    <font>
      <b/>
      <sz val="11"/>
      <name val="Arial"/>
      <family val="2"/>
    </font>
    <font>
      <sz val="12"/>
      <name val="Arial"/>
      <family val="2"/>
    </font>
    <font>
      <sz val="11"/>
      <name val="Calibri"/>
      <family val="2"/>
      <scheme val="minor"/>
    </font>
    <font>
      <sz val="10"/>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8764000366222"/>
        <bgColor indexed="64"/>
      </patternFill>
    </fill>
    <fill>
      <patternFill patternType="solid">
        <fgColor theme="0" tint="-4.9989318521683403E-2"/>
        <bgColor indexed="64"/>
      </patternFill>
    </fill>
  </fills>
  <borders count="6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64"/>
      </bottom>
      <diagonal/>
    </border>
    <border>
      <left style="thin">
        <color indexed="8"/>
      </left>
      <right style="medium">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thin">
        <color indexed="8"/>
      </right>
      <top style="medium">
        <color indexed="8"/>
      </top>
      <bottom style="medium">
        <color indexed="8"/>
      </bottom>
      <diagonal/>
    </border>
    <border>
      <left/>
      <right style="thin">
        <color indexed="8"/>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8"/>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bottom style="thin">
        <color theme="4" tint="0.3999755851924192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8"/>
      </left>
      <right style="thin">
        <color indexed="8"/>
      </right>
      <top/>
      <bottom style="thin">
        <color indexed="64"/>
      </bottom>
      <diagonal/>
    </border>
    <border>
      <left style="medium">
        <color indexed="8"/>
      </left>
      <right style="thin">
        <color indexed="8"/>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medium">
        <color indexed="8"/>
      </top>
      <bottom style="medium">
        <color indexed="8"/>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right style="thin">
        <color indexed="8"/>
      </right>
      <top style="medium">
        <color indexed="8"/>
      </top>
      <bottom/>
      <diagonal/>
    </border>
  </borders>
  <cellStyleXfs count="25">
    <xf numFmtId="0" fontId="0" fillId="0" borderId="0"/>
    <xf numFmtId="0" fontId="22" fillId="0" borderId="0"/>
    <xf numFmtId="0" fontId="27" fillId="0" borderId="0"/>
    <xf numFmtId="0" fontId="22" fillId="0" borderId="0"/>
    <xf numFmtId="0" fontId="30" fillId="0" borderId="0"/>
    <xf numFmtId="0" fontId="22" fillId="0" borderId="0"/>
    <xf numFmtId="0" fontId="27"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3" fillId="0" borderId="0"/>
    <xf numFmtId="0" fontId="12" fillId="0" borderId="0"/>
    <xf numFmtId="0" fontId="10" fillId="0" borderId="0"/>
    <xf numFmtId="0" fontId="9" fillId="0" borderId="0"/>
    <xf numFmtId="0" fontId="4" fillId="0" borderId="0"/>
    <xf numFmtId="0" fontId="1" fillId="0" borderId="0"/>
    <xf numFmtId="0" fontId="1" fillId="0" borderId="0"/>
    <xf numFmtId="0" fontId="1" fillId="0" borderId="0"/>
    <xf numFmtId="0" fontId="1" fillId="0" borderId="0"/>
  </cellStyleXfs>
  <cellXfs count="197">
    <xf numFmtId="0" fontId="0" fillId="0" borderId="0" xfId="0"/>
    <xf numFmtId="0" fontId="24" fillId="0" borderId="0" xfId="1" applyFont="1"/>
    <xf numFmtId="0" fontId="22" fillId="0" borderId="0" xfId="1"/>
    <xf numFmtId="0" fontId="25" fillId="0" borderId="0" xfId="1" applyFont="1"/>
    <xf numFmtId="0" fontId="28" fillId="0" borderId="0" xfId="2" applyFont="1" applyAlignment="1">
      <alignment vertical="top" wrapText="1"/>
    </xf>
    <xf numFmtId="0" fontId="27" fillId="0" borderId="0" xfId="2" applyFont="1"/>
    <xf numFmtId="0" fontId="22" fillId="0" borderId="0" xfId="3" applyFont="1"/>
    <xf numFmtId="0" fontId="29" fillId="0" borderId="0" xfId="2" applyFont="1"/>
    <xf numFmtId="0" fontId="31" fillId="0" borderId="0" xfId="4" applyFont="1" applyAlignment="1">
      <alignment horizontal="left"/>
    </xf>
    <xf numFmtId="0" fontId="22" fillId="0" borderId="0" xfId="5" applyFont="1"/>
    <xf numFmtId="0" fontId="32" fillId="0" borderId="0" xfId="2" applyFont="1"/>
    <xf numFmtId="0" fontId="33" fillId="0" borderId="0" xfId="2" applyFont="1"/>
    <xf numFmtId="0" fontId="33" fillId="0" borderId="0" xfId="2" applyFont="1" applyAlignment="1">
      <alignment horizontal="left"/>
    </xf>
    <xf numFmtId="0" fontId="27" fillId="0" borderId="0" xfId="2"/>
    <xf numFmtId="0" fontId="35" fillId="0" borderId="0" xfId="3" applyFont="1" applyAlignment="1">
      <alignment vertical="top" wrapText="1"/>
    </xf>
    <xf numFmtId="0" fontId="22" fillId="0" borderId="0" xfId="3" applyAlignment="1">
      <alignment vertical="top" wrapText="1"/>
    </xf>
    <xf numFmtId="0" fontId="22" fillId="0" borderId="0" xfId="3" applyAlignment="1">
      <alignment vertical="top"/>
    </xf>
    <xf numFmtId="0" fontId="23" fillId="0" borderId="0" xfId="3" applyFont="1" applyAlignment="1">
      <alignment vertical="top"/>
    </xf>
    <xf numFmtId="0" fontId="34" fillId="0" borderId="0" xfId="2" applyFont="1" applyAlignment="1">
      <alignment vertical="top"/>
    </xf>
    <xf numFmtId="0" fontId="36" fillId="0" borderId="0" xfId="2" applyFont="1" applyAlignment="1">
      <alignment vertical="center"/>
    </xf>
    <xf numFmtId="0" fontId="37" fillId="0" borderId="0" xfId="2" applyFont="1" applyAlignment="1">
      <alignment vertical="center"/>
    </xf>
    <xf numFmtId="0" fontId="33" fillId="0" borderId="0" xfId="6" applyFont="1" applyAlignment="1">
      <alignment horizontal="left" vertical="top"/>
    </xf>
    <xf numFmtId="0" fontId="37" fillId="0" borderId="0" xfId="6" applyFont="1" applyAlignment="1">
      <alignment vertical="center"/>
    </xf>
    <xf numFmtId="0" fontId="27" fillId="0" borderId="0" xfId="6"/>
    <xf numFmtId="0" fontId="36" fillId="0" borderId="0" xfId="6" applyFont="1" applyAlignment="1">
      <alignment vertical="center"/>
    </xf>
    <xf numFmtId="0" fontId="34" fillId="0" borderId="0" xfId="6" applyFont="1"/>
    <xf numFmtId="0" fontId="34" fillId="0" borderId="0" xfId="6" applyFont="1" applyAlignment="1">
      <alignment vertical="center"/>
    </xf>
    <xf numFmtId="164" fontId="34" fillId="0" borderId="0" xfId="6" applyNumberFormat="1" applyFont="1" applyAlignment="1">
      <alignment horizontal="left" vertical="center"/>
    </xf>
    <xf numFmtId="0" fontId="34" fillId="0" borderId="0" xfId="2" applyFont="1" applyAlignment="1">
      <alignment vertical="top" wrapText="1"/>
    </xf>
    <xf numFmtId="0" fontId="34" fillId="3" borderId="3" xfId="6" applyFont="1" applyFill="1" applyBorder="1" applyAlignment="1">
      <alignment horizontal="left"/>
    </xf>
    <xf numFmtId="0" fontId="17" fillId="0" borderId="0" xfId="11"/>
    <xf numFmtId="0" fontId="23" fillId="0" borderId="0" xfId="11" applyFont="1"/>
    <xf numFmtId="0" fontId="17" fillId="0" borderId="2" xfId="11" applyBorder="1"/>
    <xf numFmtId="0" fontId="17" fillId="2" borderId="2" xfId="11" applyFill="1" applyBorder="1"/>
    <xf numFmtId="2" fontId="17" fillId="0" borderId="2" xfId="11" applyNumberFormat="1" applyBorder="1"/>
    <xf numFmtId="165" fontId="17" fillId="0" borderId="2" xfId="11" applyNumberFormat="1" applyBorder="1"/>
    <xf numFmtId="0" fontId="13" fillId="0" borderId="2" xfId="15" applyBorder="1"/>
    <xf numFmtId="0" fontId="13" fillId="0" borderId="2" xfId="15" applyFill="1" applyBorder="1"/>
    <xf numFmtId="0" fontId="13" fillId="0" borderId="0" xfId="15"/>
    <xf numFmtId="0" fontId="24" fillId="0" borderId="0" xfId="16" applyFont="1"/>
    <xf numFmtId="0" fontId="13" fillId="0" borderId="0" xfId="16"/>
    <xf numFmtId="0" fontId="25" fillId="0" borderId="0" xfId="16" applyFont="1"/>
    <xf numFmtId="0" fontId="13" fillId="0" borderId="0" xfId="15" applyAlignment="1">
      <alignment horizontal="center"/>
    </xf>
    <xf numFmtId="0" fontId="13" fillId="0" borderId="0" xfId="15" applyAlignment="1">
      <alignment horizontal="center" wrapText="1"/>
    </xf>
    <xf numFmtId="0" fontId="39" fillId="0" borderId="0" xfId="15" applyFont="1"/>
    <xf numFmtId="0" fontId="13" fillId="0" borderId="7" xfId="15" applyBorder="1"/>
    <xf numFmtId="0" fontId="13" fillId="0" borderId="14" xfId="15" applyBorder="1"/>
    <xf numFmtId="0" fontId="13" fillId="4" borderId="22" xfId="15" applyNumberFormat="1" applyFill="1" applyBorder="1" applyAlignment="1">
      <alignment horizontal="right"/>
    </xf>
    <xf numFmtId="0" fontId="13" fillId="4" borderId="22" xfId="15" applyNumberFormat="1" applyFill="1" applyBorder="1" applyAlignment="1">
      <alignment horizontal="right" wrapText="1"/>
    </xf>
    <xf numFmtId="0" fontId="13" fillId="4" borderId="24" xfId="15" applyNumberFormat="1" applyFill="1" applyBorder="1" applyAlignment="1">
      <alignment horizontal="right"/>
    </xf>
    <xf numFmtId="0" fontId="13" fillId="4" borderId="24" xfId="15" applyNumberFormat="1" applyFill="1" applyBorder="1" applyAlignment="1">
      <alignment horizontal="right" wrapText="1"/>
    </xf>
    <xf numFmtId="0" fontId="13" fillId="4" borderId="24" xfId="15" applyNumberFormat="1" applyFill="1" applyBorder="1"/>
    <xf numFmtId="0" fontId="13" fillId="0" borderId="15" xfId="15" applyBorder="1"/>
    <xf numFmtId="0" fontId="13" fillId="0" borderId="13" xfId="15" applyBorder="1"/>
    <xf numFmtId="0" fontId="13" fillId="0" borderId="11" xfId="15" applyBorder="1"/>
    <xf numFmtId="0" fontId="26" fillId="2" borderId="9" xfId="16" applyFont="1" applyFill="1" applyBorder="1" applyAlignment="1">
      <alignment horizontal="center" vertical="center" wrapText="1"/>
    </xf>
    <xf numFmtId="0" fontId="26" fillId="2" borderId="20" xfId="15" applyFont="1" applyFill="1" applyBorder="1" applyAlignment="1">
      <alignment horizontal="center" vertical="center" wrapText="1"/>
    </xf>
    <xf numFmtId="0" fontId="26" fillId="2" borderId="21" xfId="15" applyFont="1" applyFill="1" applyBorder="1" applyAlignment="1">
      <alignment horizontal="center" vertical="center" wrapText="1"/>
    </xf>
    <xf numFmtId="0" fontId="23" fillId="2" borderId="19" xfId="15" applyFont="1" applyFill="1" applyBorder="1" applyAlignment="1">
      <alignment horizontal="right"/>
    </xf>
    <xf numFmtId="0" fontId="23" fillId="2" borderId="20" xfId="15" applyFont="1" applyFill="1" applyBorder="1" applyAlignment="1">
      <alignment horizontal="right"/>
    </xf>
    <xf numFmtId="0" fontId="26" fillId="2" borderId="10" xfId="16" applyFont="1" applyFill="1" applyBorder="1" applyAlignment="1">
      <alignment horizontal="center" vertical="center" wrapText="1"/>
    </xf>
    <xf numFmtId="0" fontId="13" fillId="0" borderId="12" xfId="15" applyBorder="1"/>
    <xf numFmtId="0" fontId="13" fillId="0" borderId="1" xfId="15" applyBorder="1"/>
    <xf numFmtId="0" fontId="13" fillId="0" borderId="28" xfId="15" applyBorder="1"/>
    <xf numFmtId="0" fontId="25" fillId="0" borderId="0" xfId="15" applyFont="1"/>
    <xf numFmtId="0" fontId="13" fillId="0" borderId="0" xfId="15" applyBorder="1"/>
    <xf numFmtId="9" fontId="13" fillId="4" borderId="27" xfId="15" applyNumberFormat="1" applyFill="1" applyBorder="1" applyAlignment="1">
      <alignment horizontal="right"/>
    </xf>
    <xf numFmtId="0" fontId="26" fillId="2" borderId="30" xfId="16" applyFont="1" applyFill="1" applyBorder="1" applyAlignment="1">
      <alignment horizontal="center" vertical="center" wrapText="1"/>
    </xf>
    <xf numFmtId="0" fontId="13" fillId="0" borderId="31" xfId="15" applyBorder="1"/>
    <xf numFmtId="0" fontId="13" fillId="0" borderId="32" xfId="15" applyBorder="1"/>
    <xf numFmtId="0" fontId="13" fillId="0" borderId="29" xfId="15" applyBorder="1"/>
    <xf numFmtId="9" fontId="13" fillId="4" borderId="33" xfId="15" applyNumberFormat="1" applyFill="1" applyBorder="1" applyAlignment="1">
      <alignment horizontal="right"/>
    </xf>
    <xf numFmtId="17" fontId="33" fillId="0" borderId="0" xfId="2" quotePrefix="1" applyNumberFormat="1" applyFont="1" applyAlignment="1"/>
    <xf numFmtId="0" fontId="26" fillId="2" borderId="8" xfId="16" applyFont="1" applyFill="1" applyBorder="1" applyAlignment="1">
      <alignment horizontal="center" vertical="center" wrapText="1"/>
    </xf>
    <xf numFmtId="0" fontId="10" fillId="2" borderId="4" xfId="3" applyFont="1" applyFill="1" applyBorder="1" applyAlignment="1">
      <alignment vertical="top" wrapText="1"/>
    </xf>
    <xf numFmtId="0" fontId="34" fillId="0" borderId="0" xfId="6" applyFont="1" applyBorder="1" applyAlignment="1">
      <alignment vertical="center"/>
    </xf>
    <xf numFmtId="0" fontId="27" fillId="0" borderId="0" xfId="6" applyFont="1" applyBorder="1" applyAlignment="1">
      <alignment vertical="top" wrapText="1"/>
    </xf>
    <xf numFmtId="0" fontId="27" fillId="0" borderId="0" xfId="6" applyBorder="1"/>
    <xf numFmtId="0" fontId="13" fillId="0" borderId="34" xfId="15" applyBorder="1"/>
    <xf numFmtId="0" fontId="13" fillId="0" borderId="35" xfId="15" applyBorder="1"/>
    <xf numFmtId="0" fontId="13" fillId="0" borderId="36" xfId="15" applyBorder="1"/>
    <xf numFmtId="0" fontId="0" fillId="0" borderId="2" xfId="0" applyBorder="1"/>
    <xf numFmtId="0" fontId="13" fillId="0" borderId="37" xfId="15" applyBorder="1"/>
    <xf numFmtId="0" fontId="0" fillId="0" borderId="1" xfId="0" applyBorder="1"/>
    <xf numFmtId="0" fontId="26" fillId="2" borderId="30" xfId="16" applyFont="1" applyFill="1" applyBorder="1" applyAlignment="1">
      <alignment horizontal="center" vertical="top" wrapText="1"/>
    </xf>
    <xf numFmtId="0" fontId="38" fillId="3" borderId="6" xfId="6" applyFont="1" applyFill="1" applyBorder="1" applyAlignment="1">
      <alignment vertical="top" wrapText="1"/>
    </xf>
    <xf numFmtId="0" fontId="34" fillId="0" borderId="0" xfId="6" applyFont="1" applyAlignment="1">
      <alignment horizontal="left" vertical="top"/>
    </xf>
    <xf numFmtId="0" fontId="23" fillId="2" borderId="39" xfId="15" applyFont="1" applyFill="1" applyBorder="1"/>
    <xf numFmtId="0" fontId="23" fillId="2" borderId="40" xfId="15" applyFont="1" applyFill="1" applyBorder="1"/>
    <xf numFmtId="0" fontId="23" fillId="2" borderId="6" xfId="15" applyFont="1" applyFill="1" applyBorder="1"/>
    <xf numFmtId="0" fontId="26" fillId="2" borderId="41" xfId="16" applyFont="1" applyFill="1" applyBorder="1" applyAlignment="1">
      <alignment horizontal="center" vertical="center" wrapText="1"/>
    </xf>
    <xf numFmtId="0" fontId="13" fillId="0" borderId="42" xfId="15" applyBorder="1"/>
    <xf numFmtId="0" fontId="13" fillId="0" borderId="38" xfId="15" applyBorder="1"/>
    <xf numFmtId="0" fontId="13" fillId="0" borderId="43" xfId="15" applyBorder="1"/>
    <xf numFmtId="0" fontId="13" fillId="0" borderId="44" xfId="15" applyBorder="1"/>
    <xf numFmtId="0" fontId="23" fillId="2" borderId="45" xfId="15" applyFont="1" applyFill="1" applyBorder="1"/>
    <xf numFmtId="9" fontId="23" fillId="2" borderId="19" xfId="15" applyNumberFormat="1" applyFont="1" applyFill="1" applyBorder="1" applyAlignment="1">
      <alignment horizontal="right"/>
    </xf>
    <xf numFmtId="9" fontId="23" fillId="2" borderId="26" xfId="15" applyNumberFormat="1" applyFont="1" applyFill="1" applyBorder="1" applyAlignment="1">
      <alignment horizontal="right"/>
    </xf>
    <xf numFmtId="0" fontId="8" fillId="0" borderId="2" xfId="15" applyFont="1" applyBorder="1"/>
    <xf numFmtId="0" fontId="13" fillId="0" borderId="11" xfId="15" applyFill="1" applyBorder="1"/>
    <xf numFmtId="0" fontId="0" fillId="0" borderId="11" xfId="0" applyBorder="1"/>
    <xf numFmtId="0" fontId="11" fillId="0" borderId="2" xfId="15" applyFont="1" applyFill="1" applyBorder="1"/>
    <xf numFmtId="0" fontId="0" fillId="0" borderId="12" xfId="0" applyBorder="1"/>
    <xf numFmtId="0" fontId="10" fillId="0" borderId="1" xfId="15" applyFont="1" applyBorder="1"/>
    <xf numFmtId="0" fontId="13" fillId="0" borderId="36" xfId="15" applyFill="1" applyBorder="1"/>
    <xf numFmtId="0" fontId="13" fillId="0" borderId="7" xfId="15" applyFill="1" applyBorder="1"/>
    <xf numFmtId="0" fontId="13" fillId="0" borderId="34" xfId="15" applyFill="1" applyBorder="1"/>
    <xf numFmtId="0" fontId="13" fillId="0" borderId="14" xfId="15" applyFill="1" applyBorder="1"/>
    <xf numFmtId="0" fontId="13" fillId="0" borderId="22" xfId="15" applyNumberFormat="1" applyFill="1" applyBorder="1" applyAlignment="1">
      <alignment horizontal="right"/>
    </xf>
    <xf numFmtId="0" fontId="13" fillId="0" borderId="22" xfId="15" applyNumberFormat="1" applyFill="1" applyBorder="1" applyAlignment="1">
      <alignment horizontal="right" wrapText="1"/>
    </xf>
    <xf numFmtId="0" fontId="13" fillId="0" borderId="24" xfId="15" applyNumberFormat="1" applyFill="1" applyBorder="1" applyAlignment="1">
      <alignment horizontal="right"/>
    </xf>
    <xf numFmtId="0" fontId="13" fillId="0" borderId="24" xfId="15" applyNumberFormat="1" applyFill="1" applyBorder="1" applyAlignment="1">
      <alignment horizontal="right" wrapText="1"/>
    </xf>
    <xf numFmtId="0" fontId="13" fillId="0" borderId="24" xfId="15" applyNumberFormat="1" applyFill="1" applyBorder="1"/>
    <xf numFmtId="0" fontId="13" fillId="0" borderId="25" xfId="15" applyNumberFormat="1" applyFill="1" applyBorder="1"/>
    <xf numFmtId="0" fontId="26" fillId="2" borderId="8" xfId="15" applyFont="1" applyFill="1" applyBorder="1" applyAlignment="1">
      <alignment vertical="center" wrapText="1"/>
    </xf>
    <xf numFmtId="0" fontId="7" fillId="0" borderId="1" xfId="15" applyFont="1" applyBorder="1"/>
    <xf numFmtId="0" fontId="0" fillId="0" borderId="47" xfId="0" applyFont="1" applyBorder="1"/>
    <xf numFmtId="0" fontId="7" fillId="0" borderId="2" xfId="15" applyFont="1" applyBorder="1"/>
    <xf numFmtId="0" fontId="7" fillId="0" borderId="1" xfId="15" applyFont="1" applyFill="1" applyBorder="1"/>
    <xf numFmtId="0" fontId="7" fillId="0" borderId="12" xfId="15" applyFont="1" applyBorder="1"/>
    <xf numFmtId="0" fontId="7" fillId="0" borderId="36" xfId="15" applyFont="1" applyBorder="1"/>
    <xf numFmtId="0" fontId="0" fillId="0" borderId="48" xfId="0" quotePrefix="1" applyFont="1" applyBorder="1" applyAlignment="1">
      <alignment horizontal="left"/>
    </xf>
    <xf numFmtId="0" fontId="6" fillId="0" borderId="0" xfId="15" applyFont="1"/>
    <xf numFmtId="0" fontId="23" fillId="2" borderId="8" xfId="15" applyFont="1" applyFill="1" applyBorder="1"/>
    <xf numFmtId="0" fontId="26" fillId="2" borderId="49" xfId="16" applyFont="1" applyFill="1" applyBorder="1" applyAlignment="1">
      <alignment horizontal="center" vertical="center" wrapText="1"/>
    </xf>
    <xf numFmtId="0" fontId="13" fillId="0" borderId="50" xfId="15" applyBorder="1"/>
    <xf numFmtId="0" fontId="13" fillId="0" borderId="48" xfId="15" applyBorder="1"/>
    <xf numFmtId="0" fontId="13" fillId="0" borderId="51" xfId="15" applyBorder="1"/>
    <xf numFmtId="0" fontId="13" fillId="0" borderId="52" xfId="15" applyBorder="1"/>
    <xf numFmtId="0" fontId="23" fillId="2" borderId="53" xfId="15" applyFont="1" applyFill="1" applyBorder="1"/>
    <xf numFmtId="0" fontId="13" fillId="0" borderId="54" xfId="15" applyBorder="1"/>
    <xf numFmtId="0" fontId="13" fillId="0" borderId="55" xfId="15" applyBorder="1"/>
    <xf numFmtId="0" fontId="13" fillId="0" borderId="56" xfId="15" applyBorder="1"/>
    <xf numFmtId="0" fontId="23" fillId="2" borderId="46" xfId="15" applyFont="1" applyFill="1" applyBorder="1"/>
    <xf numFmtId="0" fontId="26" fillId="2" borderId="19" xfId="15" applyFont="1" applyFill="1" applyBorder="1" applyAlignment="1">
      <alignment horizontal="center" vertical="center" wrapText="1"/>
    </xf>
    <xf numFmtId="0" fontId="13" fillId="0" borderId="57" xfId="15" applyFill="1" applyBorder="1" applyAlignment="1">
      <alignment horizontal="right"/>
    </xf>
    <xf numFmtId="0" fontId="13" fillId="0" borderId="23" xfId="15" applyNumberFormat="1" applyFill="1" applyBorder="1" applyAlignment="1">
      <alignment horizontal="right" wrapText="1"/>
    </xf>
    <xf numFmtId="0" fontId="13" fillId="0" borderId="58" xfId="15" applyFill="1" applyBorder="1" applyAlignment="1">
      <alignment horizontal="right"/>
    </xf>
    <xf numFmtId="0" fontId="13" fillId="0" borderId="25" xfId="15" applyNumberFormat="1" applyFill="1" applyBorder="1" applyAlignment="1">
      <alignment horizontal="right" wrapText="1"/>
    </xf>
    <xf numFmtId="0" fontId="13" fillId="0" borderId="58" xfId="15" applyNumberFormat="1" applyFill="1" applyBorder="1"/>
    <xf numFmtId="0" fontId="13" fillId="4" borderId="57" xfId="15" applyFill="1" applyBorder="1" applyAlignment="1">
      <alignment horizontal="right"/>
    </xf>
    <xf numFmtId="0" fontId="13" fillId="4" borderId="58" xfId="15" applyFill="1" applyBorder="1" applyAlignment="1">
      <alignment horizontal="right"/>
    </xf>
    <xf numFmtId="0" fontId="13" fillId="4" borderId="58" xfId="15" applyNumberFormat="1" applyFill="1" applyBorder="1"/>
    <xf numFmtId="9" fontId="13" fillId="4" borderId="57" xfId="15" applyNumberFormat="1" applyFill="1" applyBorder="1" applyAlignment="1">
      <alignment horizontal="right"/>
    </xf>
    <xf numFmtId="0" fontId="4" fillId="0" borderId="2" xfId="20" applyBorder="1"/>
    <xf numFmtId="0" fontId="4" fillId="0" borderId="59" xfId="16" applyFont="1" applyFill="1" applyBorder="1" applyAlignment="1">
      <alignment horizontal="left" vertical="center" wrapText="1"/>
    </xf>
    <xf numFmtId="0" fontId="4" fillId="0" borderId="32" xfId="16" applyFont="1" applyFill="1" applyBorder="1" applyAlignment="1">
      <alignment horizontal="left" vertical="center" wrapText="1"/>
    </xf>
    <xf numFmtId="0" fontId="4" fillId="0" borderId="29" xfId="16" applyFont="1" applyFill="1" applyBorder="1" applyAlignment="1">
      <alignment horizontal="left" vertical="center" wrapText="1"/>
    </xf>
    <xf numFmtId="165" fontId="23" fillId="2" borderId="20" xfId="15" applyNumberFormat="1" applyFont="1" applyFill="1" applyBorder="1" applyAlignment="1">
      <alignment horizontal="right"/>
    </xf>
    <xf numFmtId="1" fontId="23" fillId="2" borderId="19" xfId="15" applyNumberFormat="1" applyFont="1" applyFill="1" applyBorder="1" applyAlignment="1">
      <alignment horizontal="right"/>
    </xf>
    <xf numFmtId="1" fontId="23" fillId="2" borderId="20" xfId="15" applyNumberFormat="1" applyFont="1" applyFill="1" applyBorder="1" applyAlignment="1">
      <alignment horizontal="right"/>
    </xf>
    <xf numFmtId="0" fontId="40" fillId="0" borderId="37" xfId="16" applyFont="1" applyFill="1" applyBorder="1" applyAlignment="1">
      <alignment horizontal="left" vertical="center" wrapText="1"/>
    </xf>
    <xf numFmtId="0" fontId="4" fillId="0" borderId="0" xfId="15" applyFont="1"/>
    <xf numFmtId="0" fontId="23" fillId="0" borderId="2" xfId="15" applyFont="1" applyBorder="1"/>
    <xf numFmtId="0" fontId="23" fillId="0" borderId="0" xfId="15" applyFont="1"/>
    <xf numFmtId="0" fontId="23" fillId="0" borderId="0" xfId="15" applyFont="1" applyAlignment="1">
      <alignment horizontal="center"/>
    </xf>
    <xf numFmtId="0" fontId="23" fillId="0" borderId="0" xfId="15" applyFont="1" applyAlignment="1">
      <alignment horizontal="center" wrapText="1"/>
    </xf>
    <xf numFmtId="9" fontId="13" fillId="4" borderId="60" xfId="15" applyNumberFormat="1" applyFill="1" applyBorder="1" applyAlignment="1">
      <alignment horizontal="right"/>
    </xf>
    <xf numFmtId="0" fontId="38" fillId="3" borderId="4" xfId="6" applyFont="1" applyFill="1" applyBorder="1" applyAlignment="1">
      <alignment vertical="top" wrapText="1"/>
    </xf>
    <xf numFmtId="0" fontId="34" fillId="2" borderId="5" xfId="3" applyFont="1" applyFill="1" applyBorder="1" applyAlignment="1">
      <alignment vertical="top" wrapText="1"/>
    </xf>
    <xf numFmtId="0" fontId="34" fillId="2" borderId="6" xfId="3" applyFont="1" applyFill="1" applyBorder="1" applyAlignment="1">
      <alignment vertical="top" wrapText="1"/>
    </xf>
    <xf numFmtId="0" fontId="2" fillId="0" borderId="34" xfId="15" applyFont="1" applyBorder="1"/>
    <xf numFmtId="0" fontId="38" fillId="2" borderId="4" xfId="2" applyFont="1" applyFill="1" applyBorder="1" applyAlignment="1">
      <alignment horizontal="left" vertical="top" wrapText="1"/>
    </xf>
    <xf numFmtId="0" fontId="38" fillId="2" borderId="5" xfId="2" applyFont="1" applyFill="1" applyBorder="1" applyAlignment="1">
      <alignment horizontal="left" vertical="top" wrapText="1"/>
    </xf>
    <xf numFmtId="0" fontId="38" fillId="2" borderId="6" xfId="2" applyFont="1" applyFill="1" applyBorder="1" applyAlignment="1">
      <alignment horizontal="left" vertical="top" wrapText="1"/>
    </xf>
    <xf numFmtId="0" fontId="34" fillId="0" borderId="0" xfId="6" applyFont="1" applyAlignment="1">
      <alignment vertical="top"/>
    </xf>
    <xf numFmtId="0" fontId="38" fillId="3" borderId="30" xfId="6" applyFont="1" applyFill="1" applyBorder="1" applyAlignment="1">
      <alignment vertical="top" wrapText="1"/>
    </xf>
    <xf numFmtId="0" fontId="25" fillId="0" borderId="0" xfId="3" applyFont="1"/>
    <xf numFmtId="0" fontId="26" fillId="2" borderId="61" xfId="15" applyFont="1" applyFill="1" applyBorder="1" applyAlignment="1">
      <alignment horizontal="center" vertical="center" wrapText="1"/>
    </xf>
    <xf numFmtId="0" fontId="13" fillId="0" borderId="62" xfId="15" applyNumberFormat="1" applyFill="1" applyBorder="1" applyAlignment="1">
      <alignment horizontal="right" wrapText="1"/>
    </xf>
    <xf numFmtId="0" fontId="13" fillId="0" borderId="63" xfId="15" applyNumberFormat="1" applyFill="1" applyBorder="1" applyAlignment="1">
      <alignment horizontal="right" wrapText="1"/>
    </xf>
    <xf numFmtId="0" fontId="13" fillId="0" borderId="63" xfId="15" applyNumberFormat="1" applyFill="1" applyBorder="1"/>
    <xf numFmtId="9" fontId="23" fillId="2" borderId="17" xfId="15" applyNumberFormat="1" applyFont="1" applyFill="1" applyBorder="1" applyAlignment="1">
      <alignment horizontal="right"/>
    </xf>
    <xf numFmtId="9" fontId="23" fillId="2" borderId="21" xfId="15" applyNumberFormat="1" applyFont="1" applyFill="1" applyBorder="1" applyAlignment="1">
      <alignment horizontal="right"/>
    </xf>
    <xf numFmtId="9" fontId="23" fillId="2" borderId="20" xfId="15" applyNumberFormat="1" applyFont="1" applyFill="1" applyBorder="1" applyAlignment="1">
      <alignment horizontal="right"/>
    </xf>
    <xf numFmtId="0" fontId="1" fillId="0" borderId="32" xfId="16" applyFont="1" applyFill="1" applyBorder="1" applyAlignment="1">
      <alignment horizontal="left" vertical="center" wrapText="1"/>
    </xf>
    <xf numFmtId="0" fontId="13" fillId="0" borderId="2" xfId="15" applyBorder="1" applyAlignment="1">
      <alignment horizontal="center"/>
    </xf>
    <xf numFmtId="0" fontId="13" fillId="0" borderId="2" xfId="15" applyBorder="1" applyAlignment="1">
      <alignment horizontal="center" wrapText="1"/>
    </xf>
    <xf numFmtId="0" fontId="26" fillId="2" borderId="64" xfId="15" applyFont="1" applyFill="1" applyBorder="1" applyAlignment="1">
      <alignment horizontal="center" vertical="center" wrapText="1"/>
    </xf>
    <xf numFmtId="0" fontId="26" fillId="2" borderId="65" xfId="15" applyFont="1" applyFill="1" applyBorder="1" applyAlignment="1">
      <alignment horizontal="center" vertical="center" wrapText="1"/>
    </xf>
    <xf numFmtId="0" fontId="26" fillId="2" borderId="66" xfId="15" applyFont="1" applyFill="1" applyBorder="1" applyAlignment="1">
      <alignment horizontal="center" vertical="center" wrapText="1"/>
    </xf>
    <xf numFmtId="9" fontId="23" fillId="4" borderId="60" xfId="15" applyNumberFormat="1" applyFont="1" applyFill="1" applyBorder="1" applyAlignment="1">
      <alignment horizontal="right"/>
    </xf>
    <xf numFmtId="0" fontId="26" fillId="2" borderId="67" xfId="15" applyFont="1" applyFill="1" applyBorder="1" applyAlignment="1">
      <alignment horizontal="center" vertical="center" wrapText="1"/>
    </xf>
    <xf numFmtId="0" fontId="26" fillId="2" borderId="2" xfId="15" applyFont="1" applyFill="1" applyBorder="1" applyAlignment="1">
      <alignment horizontal="center" vertical="center" wrapText="1"/>
    </xf>
    <xf numFmtId="0" fontId="13" fillId="0" borderId="0" xfId="15" applyFill="1"/>
    <xf numFmtId="0" fontId="23" fillId="2" borderId="2" xfId="15" applyFont="1" applyFill="1" applyBorder="1"/>
    <xf numFmtId="0" fontId="23" fillId="2" borderId="1" xfId="15" applyFont="1" applyFill="1" applyBorder="1"/>
    <xf numFmtId="0" fontId="3" fillId="0" borderId="2" xfId="15" applyFont="1" applyBorder="1"/>
    <xf numFmtId="0" fontId="4" fillId="0" borderId="2" xfId="16" applyFont="1" applyFill="1" applyBorder="1" applyAlignment="1">
      <alignment horizontal="left" vertical="center" wrapText="1"/>
    </xf>
    <xf numFmtId="0" fontId="0" fillId="0" borderId="38" xfId="0" applyBorder="1"/>
    <xf numFmtId="0" fontId="23" fillId="0" borderId="2" xfId="15" applyFont="1" applyFill="1" applyBorder="1"/>
    <xf numFmtId="0" fontId="5" fillId="0" borderId="0" xfId="15" applyFont="1" applyFill="1"/>
    <xf numFmtId="0" fontId="38" fillId="3" borderId="4" xfId="6" applyFont="1" applyFill="1" applyBorder="1" applyAlignment="1">
      <alignment vertical="top" wrapText="1"/>
    </xf>
    <xf numFmtId="0" fontId="27" fillId="0" borderId="6" xfId="6" applyFont="1" applyBorder="1" applyAlignment="1">
      <alignment vertical="top" wrapText="1"/>
    </xf>
    <xf numFmtId="0" fontId="23" fillId="2" borderId="16" xfId="15" applyFont="1" applyFill="1" applyBorder="1" applyAlignment="1">
      <alignment horizontal="center" vertical="center" wrapText="1"/>
    </xf>
    <xf numFmtId="0" fontId="23" fillId="2" borderId="17" xfId="15" applyFont="1" applyFill="1" applyBorder="1" applyAlignment="1">
      <alignment horizontal="center" vertical="center" wrapText="1"/>
    </xf>
    <xf numFmtId="0" fontId="0" fillId="0" borderId="18" xfId="0" applyBorder="1" applyAlignment="1">
      <alignment horizontal="center" vertical="center" wrapText="1"/>
    </xf>
  </cellXfs>
  <cellStyles count="25">
    <cellStyle name="Normal" xfId="0" builtinId="0"/>
    <cellStyle name="Normal 10" xfId="11" xr:uid="{EE8A4EA6-DD4C-4FE1-89A8-8F0C37AAC753}"/>
    <cellStyle name="Normal 11" xfId="13" xr:uid="{DB41438D-46D4-4C29-9175-E6CE5F382AA2}"/>
    <cellStyle name="Normal 12" xfId="14" xr:uid="{4D94748C-7CE1-4E25-9AEB-9BAD0A984599}"/>
    <cellStyle name="Normal 13" xfId="15" xr:uid="{F182447B-07FD-470B-9AEC-A42B02D7942C}"/>
    <cellStyle name="Normal 13 2" xfId="23" xr:uid="{E96024FE-C05E-4708-8060-75562D4A4335}"/>
    <cellStyle name="Normal 14" xfId="17" xr:uid="{9411F777-7B9A-4945-A15F-37C4A1478EF4}"/>
    <cellStyle name="Normal 15" xfId="18" xr:uid="{8F2562E0-F84A-418B-BE6D-0015BA5BED18}"/>
    <cellStyle name="Normal 16" xfId="19" xr:uid="{5E781C87-B5FD-412A-93EA-78AB6B470012}"/>
    <cellStyle name="Normal 17" xfId="20" xr:uid="{089A5820-7D3A-4E53-968C-592615BDB12B}"/>
    <cellStyle name="Normal 17 2" xfId="22" xr:uid="{F06D2BEF-5DBE-44FA-82E4-C9BB1869E4E4}"/>
    <cellStyle name="Normal 18" xfId="21" xr:uid="{C449EEDA-FDB2-4C52-A28D-00A75EAC0B10}"/>
    <cellStyle name="Normal 2" xfId="3" xr:uid="{E15427CF-D2F8-4BBD-83F0-81FF90D27561}"/>
    <cellStyle name="Normal 2 2" xfId="2" xr:uid="{DD39AD9A-3CD1-4AA8-A72C-B75A05CBEE03}"/>
    <cellStyle name="Normal 3" xfId="5" xr:uid="{7A494B6C-2FFB-4D57-AD36-2240D10C27D7}"/>
    <cellStyle name="Normal 4" xfId="7" xr:uid="{512C3D12-2025-4C9A-8B7C-7DB85F96F9F9}"/>
    <cellStyle name="Normal 5" xfId="8" xr:uid="{D04C541C-C1B1-4C9E-B75C-666DD2EFCE5C}"/>
    <cellStyle name="Normal 6" xfId="6" xr:uid="{B63B7068-B04D-4229-9B9D-D5E382610EBF}"/>
    <cellStyle name="Normal 7" xfId="10" xr:uid="{52F8A58D-3892-4884-B678-C46EDF9F1CF2}"/>
    <cellStyle name="Normal 8" xfId="1" xr:uid="{A4E3B97B-37AD-450C-AB78-277AD777AC8E}"/>
    <cellStyle name="Normal 8 2" xfId="9" xr:uid="{5F482514-70CB-4B68-8420-5F40346B046F}"/>
    <cellStyle name="Normal 8 2 2" xfId="16" xr:uid="{ABB2082D-905F-4CD8-9006-757F82305067}"/>
    <cellStyle name="Normal 8 2 2 2" xfId="24" xr:uid="{E09324B1-FEDD-4F86-9D56-BB57CB55EC1E}"/>
    <cellStyle name="Normal 9" xfId="12" xr:uid="{10170439-23A7-4EEE-98E9-02EE7A05DD11}"/>
    <cellStyle name="Normal_M3J3Sum1" xfId="4" xr:uid="{16C6F2F8-9F3E-4727-928D-9DB6F37C5416}"/>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000"/>
        </patternFill>
      </fill>
    </dxf>
    <dxf>
      <font>
        <color auto="1"/>
      </font>
      <fill>
        <patternFill>
          <bgColor rgb="FFFFC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010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8.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GB" sz="1600" b="1"/>
              <a:t>Percentage</a:t>
            </a:r>
            <a:r>
              <a:rPr lang="en-GB" sz="1600" b="1" baseline="0"/>
              <a:t> occupancy by bay type at different times of the day and week</a:t>
            </a:r>
          </a:p>
          <a:p>
            <a:pPr>
              <a:defRPr sz="1600"/>
            </a:pPr>
            <a:r>
              <a:rPr lang="en-GB" sz="1600" b="1" baseline="0"/>
              <a:t>June 2021</a:t>
            </a:r>
            <a:endParaRPr lang="en-GB" sz="1600" b="1"/>
          </a:p>
        </c:rich>
      </c:tx>
      <c:overlay val="1"/>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10920400854232"/>
          <c:y val="0.15196574829390852"/>
          <c:w val="0.71375356455842043"/>
          <c:h val="0.77692235653641883"/>
        </c:manualLayout>
      </c:layout>
      <c:lineChart>
        <c:grouping val="standard"/>
        <c:varyColors val="0"/>
        <c:ser>
          <c:idx val="0"/>
          <c:order val="0"/>
          <c:tx>
            <c:v>Other Permit Holder Bays</c:v>
          </c:tx>
          <c:spPr>
            <a:ln w="28575" cap="rnd">
              <a:solidFill>
                <a:schemeClr val="accent1"/>
              </a:solidFill>
              <a:round/>
            </a:ln>
            <a:effectLst/>
          </c:spPr>
          <c:marker>
            <c:symbol val="none"/>
          </c:marker>
          <c:cat>
            <c:strRef>
              <c:f>'Before &amp; After Comparison'!$U$1:$AC$1</c:f>
              <c:strCache>
                <c:ptCount val="9"/>
                <c:pt idx="0">
                  <c:v>WEEKDAY OVERNIGHT</c:v>
                </c:pt>
                <c:pt idx="1">
                  <c:v>WEEKDAY 0800-1000</c:v>
                </c:pt>
                <c:pt idx="2">
                  <c:v>WEEKDAY 1100-1300</c:v>
                </c:pt>
                <c:pt idx="3">
                  <c:v>WEEKDAY 1400-1600</c:v>
                </c:pt>
                <c:pt idx="4">
                  <c:v>WEEKDAY 1900-2100</c:v>
                </c:pt>
                <c:pt idx="5">
                  <c:v>SATURDAY 1200-1400</c:v>
                </c:pt>
                <c:pt idx="6">
                  <c:v>SATURDAY 1800-2000</c:v>
                </c:pt>
                <c:pt idx="7">
                  <c:v>SUNDAY
1200-1400</c:v>
                </c:pt>
                <c:pt idx="8">
                  <c:v>SUNDAY
1800-2000</c:v>
                </c:pt>
              </c:strCache>
            </c:strRef>
          </c:cat>
          <c:val>
            <c:numRef>
              <c:f>'Before &amp; After Comparison'!$AD$2:$AL$2</c:f>
              <c:numCache>
                <c:formatCode>0%</c:formatCode>
                <c:ptCount val="9"/>
                <c:pt idx="0">
                  <c:v>0.5535714285714286</c:v>
                </c:pt>
                <c:pt idx="1">
                  <c:v>0.6607142857142857</c:v>
                </c:pt>
                <c:pt idx="2">
                  <c:v>0.7857142857142857</c:v>
                </c:pt>
                <c:pt idx="3">
                  <c:v>0.7321428571428571</c:v>
                </c:pt>
                <c:pt idx="4">
                  <c:v>0.6428571428571429</c:v>
                </c:pt>
                <c:pt idx="5">
                  <c:v>0.8214285714285714</c:v>
                </c:pt>
                <c:pt idx="6">
                  <c:v>0.8035714285714286</c:v>
                </c:pt>
                <c:pt idx="7">
                  <c:v>0.75</c:v>
                </c:pt>
                <c:pt idx="8">
                  <c:v>0.6964285714285714</c:v>
                </c:pt>
              </c:numCache>
            </c:numRef>
          </c:val>
          <c:smooth val="0"/>
          <c:extLst>
            <c:ext xmlns:c16="http://schemas.microsoft.com/office/drawing/2014/chart" uri="{C3380CC4-5D6E-409C-BE32-E72D297353CC}">
              <c16:uniqueId val="{00000000-3EF2-4DF0-9FCF-0B940D14A52C}"/>
            </c:ext>
          </c:extLst>
        </c:ser>
        <c:ser>
          <c:idx val="3"/>
          <c:order val="1"/>
          <c:tx>
            <c:v>Resident  Permit Holder Bay</c:v>
          </c:tx>
          <c:spPr>
            <a:ln w="28575" cap="rnd">
              <a:solidFill>
                <a:schemeClr val="accent4"/>
              </a:solidFill>
              <a:round/>
            </a:ln>
            <a:effectLst/>
          </c:spPr>
          <c:marker>
            <c:symbol val="none"/>
          </c:marker>
          <c:cat>
            <c:strRef>
              <c:f>'Before &amp; After Comparison'!$U$1:$AC$1</c:f>
              <c:strCache>
                <c:ptCount val="9"/>
                <c:pt idx="0">
                  <c:v>WEEKDAY OVERNIGHT</c:v>
                </c:pt>
                <c:pt idx="1">
                  <c:v>WEEKDAY 0800-1000</c:v>
                </c:pt>
                <c:pt idx="2">
                  <c:v>WEEKDAY 1100-1300</c:v>
                </c:pt>
                <c:pt idx="3">
                  <c:v>WEEKDAY 1400-1600</c:v>
                </c:pt>
                <c:pt idx="4">
                  <c:v>WEEKDAY 1900-2100</c:v>
                </c:pt>
                <c:pt idx="5">
                  <c:v>SATURDAY 1200-1400</c:v>
                </c:pt>
                <c:pt idx="6">
                  <c:v>SATURDAY 1800-2000</c:v>
                </c:pt>
                <c:pt idx="7">
                  <c:v>SUNDAY
1200-1400</c:v>
                </c:pt>
                <c:pt idx="8">
                  <c:v>SUNDAY
1800-2000</c:v>
                </c:pt>
              </c:strCache>
            </c:strRef>
          </c:cat>
          <c:val>
            <c:numRef>
              <c:f>'Before &amp; After Comparison'!$AD$3:$AL$3</c:f>
              <c:numCache>
                <c:formatCode>0%</c:formatCode>
                <c:ptCount val="9"/>
                <c:pt idx="0">
                  <c:v>0.87644444444444436</c:v>
                </c:pt>
                <c:pt idx="1">
                  <c:v>0.76800000000000002</c:v>
                </c:pt>
                <c:pt idx="2">
                  <c:v>0.74222222222222223</c:v>
                </c:pt>
                <c:pt idx="3">
                  <c:v>0.72800000000000009</c:v>
                </c:pt>
                <c:pt idx="4">
                  <c:v>0.79466666666666674</c:v>
                </c:pt>
                <c:pt idx="5">
                  <c:v>0.73555555555555552</c:v>
                </c:pt>
                <c:pt idx="6">
                  <c:v>0.82533333333333336</c:v>
                </c:pt>
                <c:pt idx="7">
                  <c:v>0.76</c:v>
                </c:pt>
                <c:pt idx="8">
                  <c:v>0.85288888888888903</c:v>
                </c:pt>
              </c:numCache>
            </c:numRef>
          </c:val>
          <c:smooth val="0"/>
          <c:extLst>
            <c:ext xmlns:c16="http://schemas.microsoft.com/office/drawing/2014/chart" uri="{C3380CC4-5D6E-409C-BE32-E72D297353CC}">
              <c16:uniqueId val="{00000001-1447-4E3C-B2EF-6350899550E7}"/>
            </c:ext>
          </c:extLst>
        </c:ser>
        <c:ser>
          <c:idx val="4"/>
          <c:order val="2"/>
          <c:tx>
            <c:v>Shared Use (All types)</c:v>
          </c:tx>
          <c:spPr>
            <a:ln w="28575" cap="rnd">
              <a:solidFill>
                <a:schemeClr val="accent5"/>
              </a:solidFill>
              <a:round/>
            </a:ln>
            <a:effectLst/>
          </c:spPr>
          <c:marker>
            <c:symbol val="none"/>
          </c:marker>
          <c:cat>
            <c:strRef>
              <c:f>'Before &amp; After Comparison'!$U$1:$AC$1</c:f>
              <c:strCache>
                <c:ptCount val="9"/>
                <c:pt idx="0">
                  <c:v>WEEKDAY OVERNIGHT</c:v>
                </c:pt>
                <c:pt idx="1">
                  <c:v>WEEKDAY 0800-1000</c:v>
                </c:pt>
                <c:pt idx="2">
                  <c:v>WEEKDAY 1100-1300</c:v>
                </c:pt>
                <c:pt idx="3">
                  <c:v>WEEKDAY 1400-1600</c:v>
                </c:pt>
                <c:pt idx="4">
                  <c:v>WEEKDAY 1900-2100</c:v>
                </c:pt>
                <c:pt idx="5">
                  <c:v>SATURDAY 1200-1400</c:v>
                </c:pt>
                <c:pt idx="6">
                  <c:v>SATURDAY 1800-2000</c:v>
                </c:pt>
                <c:pt idx="7">
                  <c:v>SUNDAY
1200-1400</c:v>
                </c:pt>
                <c:pt idx="8">
                  <c:v>SUNDAY
1800-2000</c:v>
                </c:pt>
              </c:strCache>
            </c:strRef>
          </c:cat>
          <c:val>
            <c:numRef>
              <c:f>'Before &amp; After Comparison'!$AD$4:$AL$4</c:f>
              <c:numCache>
                <c:formatCode>0%</c:formatCode>
                <c:ptCount val="9"/>
                <c:pt idx="0">
                  <c:v>0.57105263157894737</c:v>
                </c:pt>
                <c:pt idx="1">
                  <c:v>0.58618421052631575</c:v>
                </c:pt>
                <c:pt idx="2">
                  <c:v>0.64539473684210524</c:v>
                </c:pt>
                <c:pt idx="3">
                  <c:v>0.5993421052631579</c:v>
                </c:pt>
                <c:pt idx="4">
                  <c:v>0.62565789473684208</c:v>
                </c:pt>
                <c:pt idx="5">
                  <c:v>0.67828947368421044</c:v>
                </c:pt>
                <c:pt idx="6">
                  <c:v>0.6914473684210527</c:v>
                </c:pt>
                <c:pt idx="7">
                  <c:v>0.669078947368421</c:v>
                </c:pt>
                <c:pt idx="8">
                  <c:v>0.70263157894736838</c:v>
                </c:pt>
              </c:numCache>
            </c:numRef>
          </c:val>
          <c:smooth val="0"/>
          <c:extLst>
            <c:ext xmlns:c16="http://schemas.microsoft.com/office/drawing/2014/chart" uri="{C3380CC4-5D6E-409C-BE32-E72D297353CC}">
              <c16:uniqueId val="{00000002-1447-4E3C-B2EF-6350899550E7}"/>
            </c:ext>
          </c:extLst>
        </c:ser>
        <c:ser>
          <c:idx val="5"/>
          <c:order val="3"/>
          <c:tx>
            <c:v>SYL and DYL</c:v>
          </c:tx>
          <c:spPr>
            <a:ln w="28575" cap="rnd">
              <a:solidFill>
                <a:schemeClr val="accent6"/>
              </a:solidFill>
              <a:round/>
            </a:ln>
            <a:effectLst/>
          </c:spPr>
          <c:marker>
            <c:symbol val="none"/>
          </c:marker>
          <c:cat>
            <c:strRef>
              <c:f>'Before &amp; After Comparison'!$U$1:$AC$1</c:f>
              <c:strCache>
                <c:ptCount val="9"/>
                <c:pt idx="0">
                  <c:v>WEEKDAY OVERNIGHT</c:v>
                </c:pt>
                <c:pt idx="1">
                  <c:v>WEEKDAY 0800-1000</c:v>
                </c:pt>
                <c:pt idx="2">
                  <c:v>WEEKDAY 1100-1300</c:v>
                </c:pt>
                <c:pt idx="3">
                  <c:v>WEEKDAY 1400-1600</c:v>
                </c:pt>
                <c:pt idx="4">
                  <c:v>WEEKDAY 1900-2100</c:v>
                </c:pt>
                <c:pt idx="5">
                  <c:v>SATURDAY 1200-1400</c:v>
                </c:pt>
                <c:pt idx="6">
                  <c:v>SATURDAY 1800-2000</c:v>
                </c:pt>
                <c:pt idx="7">
                  <c:v>SUNDAY
1200-1400</c:v>
                </c:pt>
                <c:pt idx="8">
                  <c:v>SUNDAY
1800-2000</c:v>
                </c:pt>
              </c:strCache>
            </c:strRef>
          </c:cat>
          <c:val>
            <c:numRef>
              <c:f>'Before &amp; After Comparison'!$AD$5:$AL$5</c:f>
              <c:numCache>
                <c:formatCode>0%</c:formatCode>
                <c:ptCount val="9"/>
                <c:pt idx="0">
                  <c:v>8.7301587301587297E-2</c:v>
                </c:pt>
                <c:pt idx="1">
                  <c:v>6.3492063492063489E-2</c:v>
                </c:pt>
                <c:pt idx="2">
                  <c:v>7.1428571428571425E-2</c:v>
                </c:pt>
                <c:pt idx="3">
                  <c:v>4.7619047619047616E-2</c:v>
                </c:pt>
                <c:pt idx="4">
                  <c:v>5.5555555555555552E-2</c:v>
                </c:pt>
                <c:pt idx="5">
                  <c:v>0.23809523809523808</c:v>
                </c:pt>
                <c:pt idx="6">
                  <c:v>0.26190476190476192</c:v>
                </c:pt>
                <c:pt idx="7">
                  <c:v>0.1984126984126984</c:v>
                </c:pt>
                <c:pt idx="8">
                  <c:v>0.23015873015873015</c:v>
                </c:pt>
              </c:numCache>
            </c:numRef>
          </c:val>
          <c:smooth val="0"/>
          <c:extLst>
            <c:ext xmlns:c16="http://schemas.microsoft.com/office/drawing/2014/chart" uri="{C3380CC4-5D6E-409C-BE32-E72D297353CC}">
              <c16:uniqueId val="{00000003-1447-4E3C-B2EF-6350899550E7}"/>
            </c:ext>
          </c:extLst>
        </c:ser>
        <c:ser>
          <c:idx val="6"/>
          <c:order val="4"/>
          <c:tx>
            <c:v>Pay and Display</c:v>
          </c:tx>
          <c:spPr>
            <a:ln w="28575" cap="rnd">
              <a:solidFill>
                <a:schemeClr val="accent1">
                  <a:lumMod val="60000"/>
                </a:schemeClr>
              </a:solidFill>
              <a:round/>
            </a:ln>
            <a:effectLst/>
          </c:spPr>
          <c:marker>
            <c:symbol val="none"/>
          </c:marker>
          <c:cat>
            <c:strRef>
              <c:f>'Before &amp; After Comparison'!$U$1:$AC$1</c:f>
              <c:strCache>
                <c:ptCount val="9"/>
                <c:pt idx="0">
                  <c:v>WEEKDAY OVERNIGHT</c:v>
                </c:pt>
                <c:pt idx="1">
                  <c:v>WEEKDAY 0800-1000</c:v>
                </c:pt>
                <c:pt idx="2">
                  <c:v>WEEKDAY 1100-1300</c:v>
                </c:pt>
                <c:pt idx="3">
                  <c:v>WEEKDAY 1400-1600</c:v>
                </c:pt>
                <c:pt idx="4">
                  <c:v>WEEKDAY 1900-2100</c:v>
                </c:pt>
                <c:pt idx="5">
                  <c:v>SATURDAY 1200-1400</c:v>
                </c:pt>
                <c:pt idx="6">
                  <c:v>SATURDAY 1800-2000</c:v>
                </c:pt>
                <c:pt idx="7">
                  <c:v>SUNDAY
1200-1400</c:v>
                </c:pt>
                <c:pt idx="8">
                  <c:v>SUNDAY
1800-2000</c:v>
                </c:pt>
              </c:strCache>
            </c:strRef>
          </c:cat>
          <c:val>
            <c:numRef>
              <c:f>'Before &amp; After Comparison'!$AD$6:$AL$6</c:f>
              <c:numCache>
                <c:formatCode>0%</c:formatCode>
                <c:ptCount val="9"/>
                <c:pt idx="0">
                  <c:v>0.24</c:v>
                </c:pt>
                <c:pt idx="1">
                  <c:v>0.44</c:v>
                </c:pt>
                <c:pt idx="2">
                  <c:v>0.44</c:v>
                </c:pt>
                <c:pt idx="3">
                  <c:v>0.52</c:v>
                </c:pt>
                <c:pt idx="4">
                  <c:v>0.92</c:v>
                </c:pt>
                <c:pt idx="5">
                  <c:v>0.84</c:v>
                </c:pt>
                <c:pt idx="6">
                  <c:v>0.76</c:v>
                </c:pt>
                <c:pt idx="7">
                  <c:v>0.84</c:v>
                </c:pt>
                <c:pt idx="8">
                  <c:v>0.76</c:v>
                </c:pt>
              </c:numCache>
            </c:numRef>
          </c:val>
          <c:smooth val="0"/>
          <c:extLst>
            <c:ext xmlns:c16="http://schemas.microsoft.com/office/drawing/2014/chart" uri="{C3380CC4-5D6E-409C-BE32-E72D297353CC}">
              <c16:uniqueId val="{00000000-6320-44DD-BB13-0BEBDC8EB661}"/>
            </c:ext>
          </c:extLst>
        </c:ser>
        <c:ser>
          <c:idx val="1"/>
          <c:order val="5"/>
          <c:tx>
            <c:v>Unmarked</c:v>
          </c:tx>
          <c:spPr>
            <a:ln w="28575" cap="rnd">
              <a:solidFill>
                <a:schemeClr val="accent2"/>
              </a:solidFill>
              <a:round/>
            </a:ln>
            <a:effectLst/>
          </c:spPr>
          <c:marker>
            <c:symbol val="none"/>
          </c:marker>
          <c:cat>
            <c:strRef>
              <c:f>'Before &amp; After Comparison'!$U$1:$AC$1</c:f>
              <c:strCache>
                <c:ptCount val="9"/>
                <c:pt idx="0">
                  <c:v>WEEKDAY OVERNIGHT</c:v>
                </c:pt>
                <c:pt idx="1">
                  <c:v>WEEKDAY 0800-1000</c:v>
                </c:pt>
                <c:pt idx="2">
                  <c:v>WEEKDAY 1100-1300</c:v>
                </c:pt>
                <c:pt idx="3">
                  <c:v>WEEKDAY 1400-1600</c:v>
                </c:pt>
                <c:pt idx="4">
                  <c:v>WEEKDAY 1900-2100</c:v>
                </c:pt>
                <c:pt idx="5">
                  <c:v>SATURDAY 1200-1400</c:v>
                </c:pt>
                <c:pt idx="6">
                  <c:v>SATURDAY 1800-2000</c:v>
                </c:pt>
                <c:pt idx="7">
                  <c:v>SUNDAY
1200-1400</c:v>
                </c:pt>
                <c:pt idx="8">
                  <c:v>SUNDAY
1800-2000</c:v>
                </c:pt>
              </c:strCache>
            </c:strRef>
          </c:cat>
          <c:val>
            <c:numRef>
              <c:f>'Before &amp; After Comparison'!$AD$7:$AL$7</c:f>
              <c:numCache>
                <c:formatCode>0%</c:formatCode>
                <c:ptCount val="9"/>
                <c:pt idx="0">
                  <c:v>0.84905660377358494</c:v>
                </c:pt>
                <c:pt idx="1">
                  <c:v>1.0754716981132075</c:v>
                </c:pt>
                <c:pt idx="2">
                  <c:v>1.0188679245283019</c:v>
                </c:pt>
                <c:pt idx="3">
                  <c:v>1.0377358490566038</c:v>
                </c:pt>
                <c:pt idx="4">
                  <c:v>0.86792452830188682</c:v>
                </c:pt>
                <c:pt idx="5">
                  <c:v>0.92452830188679247</c:v>
                </c:pt>
                <c:pt idx="6">
                  <c:v>0.77358490566037741</c:v>
                </c:pt>
                <c:pt idx="7">
                  <c:v>0.90566037735849059</c:v>
                </c:pt>
                <c:pt idx="8">
                  <c:v>0.86792452830188682</c:v>
                </c:pt>
              </c:numCache>
            </c:numRef>
          </c:val>
          <c:smooth val="0"/>
          <c:extLst>
            <c:ext xmlns:c16="http://schemas.microsoft.com/office/drawing/2014/chart" uri="{C3380CC4-5D6E-409C-BE32-E72D297353CC}">
              <c16:uniqueId val="{00000001-6320-44DD-BB13-0BEBDC8EB661}"/>
            </c:ext>
          </c:extLst>
        </c:ser>
        <c:dLbls>
          <c:showLegendKey val="0"/>
          <c:showVal val="0"/>
          <c:showCatName val="0"/>
          <c:showSerName val="0"/>
          <c:showPercent val="0"/>
          <c:showBubbleSize val="0"/>
        </c:dLbls>
        <c:smooth val="0"/>
        <c:axId val="590204216"/>
        <c:axId val="590201920"/>
      </c:lineChart>
      <c:catAx>
        <c:axId val="590204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en-US"/>
          </a:p>
        </c:txPr>
        <c:crossAx val="590201920"/>
        <c:crosses val="autoZero"/>
        <c:auto val="1"/>
        <c:lblAlgn val="ctr"/>
        <c:lblOffset val="100"/>
        <c:noMultiLvlLbl val="0"/>
      </c:catAx>
      <c:valAx>
        <c:axId val="590201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Percentage Occupancy (Stress)</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204216"/>
        <c:crosses val="autoZero"/>
        <c:crossBetween val="between"/>
      </c:valAx>
      <c:spPr>
        <a:noFill/>
        <a:ln>
          <a:noFill/>
        </a:ln>
        <a:effectLst/>
      </c:spPr>
    </c:plotArea>
    <c:legend>
      <c:legendPos val="r"/>
      <c:layout>
        <c:manualLayout>
          <c:xMode val="edge"/>
          <c:yMode val="edge"/>
          <c:x val="0.78565469206867289"/>
          <c:y val="0.55069957636222189"/>
          <c:w val="0.20409851118653513"/>
          <c:h val="0.3362970034443295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GB" sz="1600" b="1"/>
              <a:t>Parking supply</a:t>
            </a:r>
            <a:r>
              <a:rPr lang="en-GB" sz="1600" b="1" baseline="0"/>
              <a:t> and demand by bay type at Peak Period (Saturday 18:00-20:00)</a:t>
            </a:r>
          </a:p>
          <a:p>
            <a:pPr>
              <a:defRPr sz="1600"/>
            </a:pPr>
            <a:r>
              <a:rPr lang="en-GB" sz="1600" b="1" baseline="0"/>
              <a:t>June 2021 </a:t>
            </a:r>
            <a:endParaRPr lang="en-GB" sz="1600" b="1"/>
          </a:p>
        </c:rich>
      </c:tx>
      <c:overlay val="1"/>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10920400854232"/>
          <c:y val="0.15196574829390852"/>
          <c:w val="0.81183913410797381"/>
          <c:h val="0.77692235653641883"/>
        </c:manualLayout>
      </c:layout>
      <c:barChart>
        <c:barDir val="col"/>
        <c:grouping val="clustered"/>
        <c:varyColors val="0"/>
        <c:ser>
          <c:idx val="1"/>
          <c:order val="0"/>
          <c:tx>
            <c:v>Parking Capacity</c:v>
          </c:tx>
          <c:spPr>
            <a:solidFill>
              <a:schemeClr val="accent2"/>
            </a:solidFill>
            <a:ln>
              <a:noFill/>
            </a:ln>
            <a:effectLst/>
          </c:spPr>
          <c:invertIfNegative val="0"/>
          <c:cat>
            <c:strRef>
              <c:f>'Before &amp; After Comparison'!$A$2:$A$7</c:f>
              <c:strCache>
                <c:ptCount val="6"/>
                <c:pt idx="0">
                  <c:v>Other Permit Holder Bays</c:v>
                </c:pt>
                <c:pt idx="1">
                  <c:v>Resident Permit Holder Bay</c:v>
                </c:pt>
                <c:pt idx="2">
                  <c:v>Shared Use (All Types)</c:v>
                </c:pt>
                <c:pt idx="3">
                  <c:v>SYL and DYL</c:v>
                </c:pt>
                <c:pt idx="4">
                  <c:v>Pay and Display</c:v>
                </c:pt>
                <c:pt idx="5">
                  <c:v>Unmarked</c:v>
                </c:pt>
              </c:strCache>
            </c:strRef>
          </c:cat>
          <c:val>
            <c:numRef>
              <c:f>'Before &amp; After Comparison'!$B$2:$B$7</c:f>
              <c:numCache>
                <c:formatCode>General</c:formatCode>
                <c:ptCount val="6"/>
                <c:pt idx="0">
                  <c:v>56</c:v>
                </c:pt>
                <c:pt idx="1">
                  <c:v>450</c:v>
                </c:pt>
                <c:pt idx="2">
                  <c:v>304</c:v>
                </c:pt>
                <c:pt idx="3">
                  <c:v>126</c:v>
                </c:pt>
                <c:pt idx="4">
                  <c:v>25</c:v>
                </c:pt>
                <c:pt idx="5">
                  <c:v>53</c:v>
                </c:pt>
              </c:numCache>
            </c:numRef>
          </c:val>
          <c:extLst>
            <c:ext xmlns:c16="http://schemas.microsoft.com/office/drawing/2014/chart" uri="{C3380CC4-5D6E-409C-BE32-E72D297353CC}">
              <c16:uniqueId val="{00000001-5C91-4049-A076-F38843F3E332}"/>
            </c:ext>
          </c:extLst>
        </c:ser>
        <c:ser>
          <c:idx val="0"/>
          <c:order val="1"/>
          <c:tx>
            <c:v>Vehicle Demand in PCUs (After developments)</c:v>
          </c:tx>
          <c:spPr>
            <a:solidFill>
              <a:schemeClr val="accent1"/>
            </a:solidFill>
            <a:ln>
              <a:noFill/>
            </a:ln>
            <a:effectLst/>
          </c:spPr>
          <c:invertIfNegative val="0"/>
          <c:cat>
            <c:strRef>
              <c:f>'Before &amp; After Comparison'!$A$2:$A$7</c:f>
              <c:strCache>
                <c:ptCount val="6"/>
                <c:pt idx="0">
                  <c:v>Other Permit Holder Bays</c:v>
                </c:pt>
                <c:pt idx="1">
                  <c:v>Resident Permit Holder Bay</c:v>
                </c:pt>
                <c:pt idx="2">
                  <c:v>Shared Use (All Types)</c:v>
                </c:pt>
                <c:pt idx="3">
                  <c:v>SYL and DYL</c:v>
                </c:pt>
                <c:pt idx="4">
                  <c:v>Pay and Display</c:v>
                </c:pt>
                <c:pt idx="5">
                  <c:v>Unmarked</c:v>
                </c:pt>
              </c:strCache>
            </c:strRef>
          </c:cat>
          <c:val>
            <c:numRef>
              <c:f>'Before &amp; After Comparison'!$AA$2:$AA$7</c:f>
              <c:numCache>
                <c:formatCode>General</c:formatCode>
                <c:ptCount val="6"/>
                <c:pt idx="0">
                  <c:v>45</c:v>
                </c:pt>
                <c:pt idx="1">
                  <c:v>371.40000000000003</c:v>
                </c:pt>
                <c:pt idx="2">
                  <c:v>210.20000000000002</c:v>
                </c:pt>
                <c:pt idx="3">
                  <c:v>33</c:v>
                </c:pt>
                <c:pt idx="4">
                  <c:v>19</c:v>
                </c:pt>
                <c:pt idx="5">
                  <c:v>41</c:v>
                </c:pt>
              </c:numCache>
            </c:numRef>
          </c:val>
          <c:extLst>
            <c:ext xmlns:c16="http://schemas.microsoft.com/office/drawing/2014/chart" uri="{C3380CC4-5D6E-409C-BE32-E72D297353CC}">
              <c16:uniqueId val="{00000000-5C91-4049-A076-F38843F3E332}"/>
            </c:ext>
          </c:extLst>
        </c:ser>
        <c:dLbls>
          <c:showLegendKey val="0"/>
          <c:showVal val="0"/>
          <c:showCatName val="0"/>
          <c:showSerName val="0"/>
          <c:showPercent val="0"/>
          <c:showBubbleSize val="0"/>
        </c:dLbls>
        <c:gapWidth val="150"/>
        <c:axId val="590204216"/>
        <c:axId val="590201920"/>
      </c:barChart>
      <c:catAx>
        <c:axId val="590204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en-US"/>
          </a:p>
        </c:txPr>
        <c:crossAx val="590201920"/>
        <c:crosses val="autoZero"/>
        <c:auto val="1"/>
        <c:lblAlgn val="ctr"/>
        <c:lblOffset val="100"/>
        <c:noMultiLvlLbl val="0"/>
      </c:catAx>
      <c:valAx>
        <c:axId val="590201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b="1"/>
                  <a:t>PCUs</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204216"/>
        <c:crosses val="autoZero"/>
        <c:crossBetween val="between"/>
      </c:valAx>
      <c:spPr>
        <a:noFill/>
        <a:ln>
          <a:noFill/>
        </a:ln>
        <a:effectLst/>
      </c:spPr>
    </c:plotArea>
    <c:legend>
      <c:legendPos val="r"/>
      <c:layout>
        <c:manualLayout>
          <c:xMode val="edge"/>
          <c:yMode val="edge"/>
          <c:x val="0.68756680776435763"/>
          <c:y val="0.54263299670356213"/>
          <c:w val="0.20830374185727688"/>
          <c:h val="0.1313759352651911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08A05E1-26FE-407A-AF32-4ADD4AB9CE1D}">
  <sheetPr>
    <tabColor theme="4" tint="0.59999389629810485"/>
  </sheetPr>
  <sheetViews>
    <sheetView zoomScale="97" workbookViewId="0" zoomToFit="1"/>
  </sheetViews>
  <pageMargins left="0.7" right="0.7" top="0.75" bottom="0.75" header="0.3" footer="0.3"/>
  <pageSetup orientation="landscape" r:id="rId1"/>
  <headerFooter>
    <oddHeader>&amp;L&amp;"Calibri"&amp;10&amp;K000000 Official&amp;1#_x000D_</oddHead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2455F56-5D0A-448D-92E8-2668C5249A5D}">
  <sheetPr>
    <tabColor theme="4" tint="0.59999389629810485"/>
  </sheetPr>
  <sheetViews>
    <sheetView zoomScale="97" workbookViewId="0" zoomToFit="1"/>
  </sheetViews>
  <pageMargins left="0.7" right="0.7" top="0.75" bottom="0.75" header="0.3" footer="0.3"/>
  <pageSetup orientation="landscape" r:id="rId1"/>
  <headerFooter>
    <oddHeader>&amp;L&amp;"Calibri"&amp;10&amp;K000000 Official&amp;1#_x000D_</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1</xdr:col>
      <xdr:colOff>19050</xdr:colOff>
      <xdr:row>0</xdr:row>
      <xdr:rowOff>19050</xdr:rowOff>
    </xdr:from>
    <xdr:ext cx="2266950" cy="922020"/>
    <xdr:pic>
      <xdr:nvPicPr>
        <xdr:cNvPr id="2" name="Picture 1">
          <a:extLst>
            <a:ext uri="{FF2B5EF4-FFF2-40B4-BE49-F238E27FC236}">
              <a16:creationId xmlns:a16="http://schemas.microsoft.com/office/drawing/2014/main" id="{4AB7E884-3307-4542-8D05-87C972428A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19050"/>
          <a:ext cx="2266950" cy="9220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absoluteAnchor>
    <xdr:pos x="0" y="0"/>
    <xdr:ext cx="8674223" cy="6297597"/>
    <xdr:graphicFrame macro="">
      <xdr:nvGraphicFramePr>
        <xdr:cNvPr id="2" name="Chart 1">
          <a:extLst>
            <a:ext uri="{FF2B5EF4-FFF2-40B4-BE49-F238E27FC236}">
              <a16:creationId xmlns:a16="http://schemas.microsoft.com/office/drawing/2014/main" id="{97078455-5DCA-473F-9A29-9DB1F273C6F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74223" cy="6297597"/>
    <xdr:graphicFrame macro="">
      <xdr:nvGraphicFramePr>
        <xdr:cNvPr id="2" name="Chart 1">
          <a:extLst>
            <a:ext uri="{FF2B5EF4-FFF2-40B4-BE49-F238E27FC236}">
              <a16:creationId xmlns:a16="http://schemas.microsoft.com/office/drawing/2014/main" id="{BE3E2D29-DC0B-4B62-852D-82211FC86ED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4FB72-CE4D-45BF-B9A8-6FC575220B14}">
  <dimension ref="A1:AL17"/>
  <sheetViews>
    <sheetView tabSelected="1" workbookViewId="0">
      <selection activeCell="A19" sqref="A19"/>
    </sheetView>
  </sheetViews>
  <sheetFormatPr defaultRowHeight="12.75" x14ac:dyDescent="0.2"/>
  <cols>
    <col min="1" max="1" width="28.42578125" customWidth="1"/>
    <col min="3" max="20" width="0" hidden="1" customWidth="1"/>
    <col min="21" max="21" width="10.140625" customWidth="1"/>
    <col min="30" max="38" width="9.7109375" customWidth="1"/>
  </cols>
  <sheetData>
    <row r="1" spans="1:38" s="154" customFormat="1" ht="38.25" x14ac:dyDescent="0.25">
      <c r="A1" s="153" t="s">
        <v>244</v>
      </c>
      <c r="D1" s="155"/>
      <c r="E1" s="156"/>
      <c r="F1" s="156"/>
      <c r="G1" s="156"/>
      <c r="H1" s="156"/>
      <c r="I1" s="156"/>
      <c r="J1" s="156"/>
      <c r="K1" s="156"/>
      <c r="M1" s="155"/>
      <c r="N1" s="156"/>
      <c r="O1" s="156"/>
      <c r="P1" s="156"/>
      <c r="Q1" s="156"/>
      <c r="R1" s="156"/>
      <c r="S1" s="156"/>
      <c r="T1" s="156"/>
      <c r="U1" s="183" t="s">
        <v>202</v>
      </c>
      <c r="V1" s="183" t="s">
        <v>203</v>
      </c>
      <c r="W1" s="183" t="s">
        <v>204</v>
      </c>
      <c r="X1" s="183" t="s">
        <v>205</v>
      </c>
      <c r="Y1" s="183" t="s">
        <v>206</v>
      </c>
      <c r="Z1" s="183" t="s">
        <v>207</v>
      </c>
      <c r="AA1" s="183" t="s">
        <v>238</v>
      </c>
      <c r="AB1" s="183" t="s">
        <v>245</v>
      </c>
      <c r="AC1" s="183" t="s">
        <v>246</v>
      </c>
      <c r="AD1" s="182" t="s">
        <v>202</v>
      </c>
      <c r="AE1" s="178" t="s">
        <v>203</v>
      </c>
      <c r="AF1" s="178" t="s">
        <v>204</v>
      </c>
      <c r="AG1" s="178" t="s">
        <v>205</v>
      </c>
      <c r="AH1" s="178" t="s">
        <v>206</v>
      </c>
      <c r="AI1" s="178" t="s">
        <v>207</v>
      </c>
      <c r="AJ1" s="178" t="s">
        <v>238</v>
      </c>
      <c r="AK1" s="179" t="s">
        <v>208</v>
      </c>
      <c r="AL1" s="180" t="s">
        <v>239</v>
      </c>
    </row>
    <row r="2" spans="1:38" s="38" customFormat="1" ht="15" x14ac:dyDescent="0.25">
      <c r="A2" s="187" t="s">
        <v>217</v>
      </c>
      <c r="B2" s="92">
        <f>'TABLE 3-Demand by Restriction'!B6+'TABLE 3-Demand by Restriction'!B7+'TABLE 3-Demand by Restriction'!B8+'TABLE 3-Demand by Restriction'!B12</f>
        <v>56</v>
      </c>
      <c r="C2" s="36"/>
      <c r="D2" s="176"/>
      <c r="E2" s="177"/>
      <c r="F2" s="177"/>
      <c r="G2" s="177"/>
      <c r="H2" s="177"/>
      <c r="I2" s="177"/>
      <c r="J2" s="177"/>
      <c r="K2" s="177"/>
      <c r="L2" s="36"/>
      <c r="M2" s="176"/>
      <c r="N2" s="177"/>
      <c r="O2" s="177"/>
      <c r="P2" s="177"/>
      <c r="Q2" s="177"/>
      <c r="R2" s="177"/>
      <c r="S2" s="177"/>
      <c r="T2" s="177"/>
      <c r="U2" s="54">
        <f>'TABLE 3-Demand by Restriction'!U6+'TABLE 3-Demand by Restriction'!U7+'TABLE 3-Demand by Restriction'!U8+'TABLE 3-Demand by Restriction'!U12</f>
        <v>31</v>
      </c>
      <c r="V2" s="54">
        <f>'TABLE 3-Demand by Restriction'!V6+'TABLE 3-Demand by Restriction'!V7+'TABLE 3-Demand by Restriction'!V8+'TABLE 3-Demand by Restriction'!V12</f>
        <v>37</v>
      </c>
      <c r="W2" s="54">
        <f>'TABLE 3-Demand by Restriction'!W6+'TABLE 3-Demand by Restriction'!W7+'TABLE 3-Demand by Restriction'!W8+'TABLE 3-Demand by Restriction'!W12</f>
        <v>44</v>
      </c>
      <c r="X2" s="54">
        <f>'TABLE 3-Demand by Restriction'!X6+'TABLE 3-Demand by Restriction'!X7+'TABLE 3-Demand by Restriction'!X8+'TABLE 3-Demand by Restriction'!X12</f>
        <v>41</v>
      </c>
      <c r="Y2" s="54">
        <f>'TABLE 3-Demand by Restriction'!Y6+'TABLE 3-Demand by Restriction'!Y7+'TABLE 3-Demand by Restriction'!Y8+'TABLE 3-Demand by Restriction'!Y12</f>
        <v>36</v>
      </c>
      <c r="Z2" s="54">
        <f>'TABLE 3-Demand by Restriction'!Z6+'TABLE 3-Demand by Restriction'!Z7+'TABLE 3-Demand by Restriction'!Z8+'TABLE 3-Demand by Restriction'!Z12</f>
        <v>46</v>
      </c>
      <c r="AA2" s="54">
        <f>'TABLE 3-Demand by Restriction'!AA6+'TABLE 3-Demand by Restriction'!AA7+'TABLE 3-Demand by Restriction'!AA8+'TABLE 3-Demand by Restriction'!AA12</f>
        <v>45</v>
      </c>
      <c r="AB2" s="54">
        <f>'TABLE 3-Demand by Restriction'!AB6+'TABLE 3-Demand by Restriction'!AB7+'TABLE 3-Demand by Restriction'!AB8+'TABLE 3-Demand by Restriction'!AB12</f>
        <v>42</v>
      </c>
      <c r="AC2" s="54">
        <f>'TABLE 3-Demand by Restriction'!AC6+'TABLE 3-Demand by Restriction'!AC7+'TABLE 3-Demand by Restriction'!AC8+'TABLE 3-Demand by Restriction'!AC12</f>
        <v>39</v>
      </c>
      <c r="AD2" s="157">
        <f t="shared" ref="AD2:AI2" si="0">IF($B2&gt;0,U2/$B2,"-")</f>
        <v>0.5535714285714286</v>
      </c>
      <c r="AE2" s="157">
        <f t="shared" si="0"/>
        <v>0.6607142857142857</v>
      </c>
      <c r="AF2" s="157">
        <f t="shared" si="0"/>
        <v>0.7857142857142857</v>
      </c>
      <c r="AG2" s="157">
        <f t="shared" si="0"/>
        <v>0.7321428571428571</v>
      </c>
      <c r="AH2" s="157">
        <f t="shared" si="0"/>
        <v>0.6428571428571429</v>
      </c>
      <c r="AI2" s="157">
        <f t="shared" si="0"/>
        <v>0.8214285714285714</v>
      </c>
      <c r="AJ2" s="157">
        <f t="shared" ref="AJ2:AL8" si="1">IF($B2&gt;0,AA2/$B2,"-")</f>
        <v>0.8035714285714286</v>
      </c>
      <c r="AK2" s="157">
        <f t="shared" si="1"/>
        <v>0.75</v>
      </c>
      <c r="AL2" s="157">
        <f t="shared" si="1"/>
        <v>0.6964285714285714</v>
      </c>
    </row>
    <row r="3" spans="1:38" s="38" customFormat="1" ht="15" x14ac:dyDescent="0.25">
      <c r="A3" s="188" t="s">
        <v>192</v>
      </c>
      <c r="B3" s="92">
        <f>'TABLE 3-Demand by Restriction'!B13</f>
        <v>450</v>
      </c>
      <c r="C3" s="36"/>
      <c r="D3" s="176"/>
      <c r="E3" s="177"/>
      <c r="F3" s="177"/>
      <c r="G3" s="177"/>
      <c r="H3" s="177"/>
      <c r="I3" s="177"/>
      <c r="J3" s="177"/>
      <c r="K3" s="177"/>
      <c r="L3" s="36"/>
      <c r="M3" s="176"/>
      <c r="N3" s="177"/>
      <c r="O3" s="177"/>
      <c r="P3" s="177"/>
      <c r="Q3" s="177"/>
      <c r="R3" s="177"/>
      <c r="S3" s="177"/>
      <c r="T3" s="177"/>
      <c r="U3" s="36">
        <f>'TABLE 3-Demand by Restriction'!U13</f>
        <v>394.4</v>
      </c>
      <c r="V3" s="36">
        <f>'TABLE 3-Demand by Restriction'!V13</f>
        <v>345.6</v>
      </c>
      <c r="W3" s="36">
        <f>'TABLE 3-Demand by Restriction'!W13</f>
        <v>334</v>
      </c>
      <c r="X3" s="36">
        <f>'TABLE 3-Demand by Restriction'!X13</f>
        <v>327.60000000000002</v>
      </c>
      <c r="Y3" s="36">
        <f>'TABLE 3-Demand by Restriction'!Y13</f>
        <v>357.6</v>
      </c>
      <c r="Z3" s="36">
        <f>'TABLE 3-Demand by Restriction'!Z13</f>
        <v>331</v>
      </c>
      <c r="AA3" s="36">
        <f>'TABLE 3-Demand by Restriction'!AA13</f>
        <v>371.40000000000003</v>
      </c>
      <c r="AB3" s="36">
        <f>'TABLE 3-Demand by Restriction'!AB13</f>
        <v>342</v>
      </c>
      <c r="AC3" s="36">
        <f>'TABLE 3-Demand by Restriction'!AC13</f>
        <v>383.80000000000007</v>
      </c>
      <c r="AD3" s="157">
        <f t="shared" ref="AD3:AI8" si="2">IF($B3&gt;0,U3/$B3,"-")</f>
        <v>0.87644444444444436</v>
      </c>
      <c r="AE3" s="157">
        <f t="shared" si="2"/>
        <v>0.76800000000000002</v>
      </c>
      <c r="AF3" s="157">
        <f t="shared" si="2"/>
        <v>0.74222222222222223</v>
      </c>
      <c r="AG3" s="157">
        <f t="shared" si="2"/>
        <v>0.72800000000000009</v>
      </c>
      <c r="AH3" s="157">
        <f t="shared" si="2"/>
        <v>0.79466666666666674</v>
      </c>
      <c r="AI3" s="157">
        <f t="shared" si="2"/>
        <v>0.73555555555555552</v>
      </c>
      <c r="AJ3" s="157">
        <f t="shared" si="1"/>
        <v>0.82533333333333336</v>
      </c>
      <c r="AK3" s="157">
        <f t="shared" si="1"/>
        <v>0.76</v>
      </c>
      <c r="AL3" s="157">
        <f t="shared" si="1"/>
        <v>0.85288888888888903</v>
      </c>
    </row>
    <row r="4" spans="1:38" s="38" customFormat="1" ht="15" x14ac:dyDescent="0.25">
      <c r="A4" s="187" t="s">
        <v>218</v>
      </c>
      <c r="B4" s="92">
        <f>'TABLE 3-Demand by Restriction'!B14+'TABLE 3-Demand by Restriction'!B15</f>
        <v>304</v>
      </c>
      <c r="C4" s="36"/>
      <c r="D4" s="176"/>
      <c r="E4" s="177"/>
      <c r="F4" s="177"/>
      <c r="G4" s="177"/>
      <c r="H4" s="177"/>
      <c r="I4" s="177"/>
      <c r="J4" s="177"/>
      <c r="K4" s="177"/>
      <c r="L4" s="36"/>
      <c r="M4" s="176"/>
      <c r="N4" s="177"/>
      <c r="O4" s="177"/>
      <c r="P4" s="177"/>
      <c r="Q4" s="177"/>
      <c r="R4" s="177"/>
      <c r="S4" s="177"/>
      <c r="T4" s="177"/>
      <c r="U4" s="36">
        <f>'TABLE 3-Demand by Restriction'!U14+'TABLE 3-Demand by Restriction'!U15</f>
        <v>173.6</v>
      </c>
      <c r="V4" s="36">
        <f>'TABLE 3-Demand by Restriction'!V14+'TABLE 3-Demand by Restriction'!V15</f>
        <v>178.2</v>
      </c>
      <c r="W4" s="36">
        <f>'TABLE 3-Demand by Restriction'!W14+'TABLE 3-Demand by Restriction'!W15</f>
        <v>196.2</v>
      </c>
      <c r="X4" s="36">
        <f>'TABLE 3-Demand by Restriction'!X14+'TABLE 3-Demand by Restriction'!X15</f>
        <v>182.2</v>
      </c>
      <c r="Y4" s="36">
        <f>'TABLE 3-Demand by Restriction'!Y14+'TABLE 3-Demand by Restriction'!Y15</f>
        <v>190.2</v>
      </c>
      <c r="Z4" s="36">
        <f>'TABLE 3-Demand by Restriction'!Z14+'TABLE 3-Demand by Restriction'!Z15</f>
        <v>206.2</v>
      </c>
      <c r="AA4" s="36">
        <f>'TABLE 3-Demand by Restriction'!AA14+'TABLE 3-Demand by Restriction'!AA15</f>
        <v>210.20000000000002</v>
      </c>
      <c r="AB4" s="36">
        <f>'TABLE 3-Demand by Restriction'!AB14+'TABLE 3-Demand by Restriction'!AB15</f>
        <v>203.39999999999998</v>
      </c>
      <c r="AC4" s="36">
        <f>'TABLE 3-Demand by Restriction'!AC14+'TABLE 3-Demand by Restriction'!AC15</f>
        <v>213.6</v>
      </c>
      <c r="AD4" s="157">
        <f t="shared" si="2"/>
        <v>0.57105263157894737</v>
      </c>
      <c r="AE4" s="157">
        <f t="shared" si="2"/>
        <v>0.58618421052631575</v>
      </c>
      <c r="AF4" s="157">
        <f t="shared" si="2"/>
        <v>0.64539473684210524</v>
      </c>
      <c r="AG4" s="157">
        <f t="shared" si="2"/>
        <v>0.5993421052631579</v>
      </c>
      <c r="AH4" s="157">
        <f t="shared" si="2"/>
        <v>0.62565789473684208</v>
      </c>
      <c r="AI4" s="157">
        <f t="shared" si="2"/>
        <v>0.67828947368421044</v>
      </c>
      <c r="AJ4" s="157">
        <f t="shared" si="1"/>
        <v>0.6914473684210527</v>
      </c>
      <c r="AK4" s="157">
        <f t="shared" si="1"/>
        <v>0.669078947368421</v>
      </c>
      <c r="AL4" s="157">
        <f t="shared" si="1"/>
        <v>0.70263157894736838</v>
      </c>
    </row>
    <row r="5" spans="1:38" s="38" customFormat="1" ht="15" x14ac:dyDescent="0.25">
      <c r="A5" s="187" t="s">
        <v>219</v>
      </c>
      <c r="B5" s="92">
        <f>'TABLE 3-Demand by Restriction'!B10</f>
        <v>126</v>
      </c>
      <c r="C5" s="36"/>
      <c r="D5" s="176"/>
      <c r="E5" s="177"/>
      <c r="F5" s="177"/>
      <c r="G5" s="177"/>
      <c r="H5" s="177"/>
      <c r="I5" s="177"/>
      <c r="J5" s="177"/>
      <c r="K5" s="177"/>
      <c r="L5" s="36"/>
      <c r="M5" s="176"/>
      <c r="N5" s="177"/>
      <c r="O5" s="177"/>
      <c r="P5" s="177"/>
      <c r="Q5" s="177"/>
      <c r="R5" s="177"/>
      <c r="S5" s="177"/>
      <c r="T5" s="177"/>
      <c r="U5" s="36">
        <f>'TABLE 3-Demand by Restriction'!U10</f>
        <v>11</v>
      </c>
      <c r="V5" s="36">
        <f>'TABLE 3-Demand by Restriction'!V10</f>
        <v>8</v>
      </c>
      <c r="W5" s="36">
        <f>'TABLE 3-Demand by Restriction'!W10</f>
        <v>9</v>
      </c>
      <c r="X5" s="36">
        <f>'TABLE 3-Demand by Restriction'!X10</f>
        <v>6</v>
      </c>
      <c r="Y5" s="36">
        <f>'TABLE 3-Demand by Restriction'!Y10</f>
        <v>7</v>
      </c>
      <c r="Z5" s="36">
        <f>'TABLE 3-Demand by Restriction'!Z10</f>
        <v>30</v>
      </c>
      <c r="AA5" s="36">
        <f>'TABLE 3-Demand by Restriction'!AA10</f>
        <v>33</v>
      </c>
      <c r="AB5" s="36">
        <f>'TABLE 3-Demand by Restriction'!AB10</f>
        <v>25</v>
      </c>
      <c r="AC5" s="36">
        <f>'TABLE 3-Demand by Restriction'!AC10</f>
        <v>29</v>
      </c>
      <c r="AD5" s="157">
        <f t="shared" si="2"/>
        <v>8.7301587301587297E-2</v>
      </c>
      <c r="AE5" s="157">
        <f t="shared" si="2"/>
        <v>6.3492063492063489E-2</v>
      </c>
      <c r="AF5" s="157">
        <f t="shared" si="2"/>
        <v>7.1428571428571425E-2</v>
      </c>
      <c r="AG5" s="157">
        <f t="shared" si="2"/>
        <v>4.7619047619047616E-2</v>
      </c>
      <c r="AH5" s="157">
        <f t="shared" si="2"/>
        <v>5.5555555555555552E-2</v>
      </c>
      <c r="AI5" s="157">
        <f t="shared" si="2"/>
        <v>0.23809523809523808</v>
      </c>
      <c r="AJ5" s="157">
        <f t="shared" si="1"/>
        <v>0.26190476190476192</v>
      </c>
      <c r="AK5" s="157">
        <f t="shared" si="1"/>
        <v>0.1984126984126984</v>
      </c>
      <c r="AL5" s="157">
        <f t="shared" si="1"/>
        <v>0.23015873015873015</v>
      </c>
    </row>
    <row r="6" spans="1:38" s="38" customFormat="1" ht="15" x14ac:dyDescent="0.25">
      <c r="A6" s="187" t="s">
        <v>191</v>
      </c>
      <c r="B6" s="92">
        <f>'TABLE 3-Demand by Restriction'!B11</f>
        <v>25</v>
      </c>
      <c r="C6" s="36"/>
      <c r="D6" s="176"/>
      <c r="E6" s="177"/>
      <c r="F6" s="177"/>
      <c r="G6" s="177"/>
      <c r="H6" s="177"/>
      <c r="I6" s="177"/>
      <c r="J6" s="177"/>
      <c r="K6" s="177"/>
      <c r="L6" s="36"/>
      <c r="M6" s="176"/>
      <c r="N6" s="177"/>
      <c r="O6" s="177"/>
      <c r="P6" s="177"/>
      <c r="Q6" s="177"/>
      <c r="R6" s="177"/>
      <c r="S6" s="177"/>
      <c r="T6" s="177"/>
      <c r="U6" s="36">
        <f>'TABLE 3-Demand by Restriction'!U11</f>
        <v>6</v>
      </c>
      <c r="V6" s="36">
        <f>'TABLE 3-Demand by Restriction'!V11</f>
        <v>11</v>
      </c>
      <c r="W6" s="36">
        <f>'TABLE 3-Demand by Restriction'!W11</f>
        <v>11</v>
      </c>
      <c r="X6" s="36">
        <f>'TABLE 3-Demand by Restriction'!X11</f>
        <v>13</v>
      </c>
      <c r="Y6" s="36">
        <f>'TABLE 3-Demand by Restriction'!Y11</f>
        <v>23</v>
      </c>
      <c r="Z6" s="36">
        <f>'TABLE 3-Demand by Restriction'!Z11</f>
        <v>21</v>
      </c>
      <c r="AA6" s="36">
        <f>'TABLE 3-Demand by Restriction'!AA11</f>
        <v>19</v>
      </c>
      <c r="AB6" s="36">
        <f>'TABLE 3-Demand by Restriction'!AB11</f>
        <v>21</v>
      </c>
      <c r="AC6" s="36">
        <f>'TABLE 3-Demand by Restriction'!AC11</f>
        <v>19</v>
      </c>
      <c r="AD6" s="157">
        <f t="shared" si="2"/>
        <v>0.24</v>
      </c>
      <c r="AE6" s="157">
        <f t="shared" si="2"/>
        <v>0.44</v>
      </c>
      <c r="AF6" s="157">
        <f t="shared" si="2"/>
        <v>0.44</v>
      </c>
      <c r="AG6" s="157">
        <f t="shared" si="2"/>
        <v>0.52</v>
      </c>
      <c r="AH6" s="157">
        <f t="shared" si="2"/>
        <v>0.92</v>
      </c>
      <c r="AI6" s="157">
        <f t="shared" si="2"/>
        <v>0.84</v>
      </c>
      <c r="AJ6" s="157">
        <f t="shared" si="1"/>
        <v>0.76</v>
      </c>
      <c r="AK6" s="157">
        <f t="shared" si="1"/>
        <v>0.84</v>
      </c>
      <c r="AL6" s="157">
        <f t="shared" si="1"/>
        <v>0.76</v>
      </c>
    </row>
    <row r="7" spans="1:38" s="38" customFormat="1" ht="15" x14ac:dyDescent="0.25">
      <c r="A7" s="187" t="s">
        <v>220</v>
      </c>
      <c r="B7" s="92">
        <f>'TABLE 3-Demand by Restriction'!B16</f>
        <v>53</v>
      </c>
      <c r="C7" s="36"/>
      <c r="D7" s="176"/>
      <c r="E7" s="177"/>
      <c r="F7" s="177"/>
      <c r="G7" s="177"/>
      <c r="H7" s="177"/>
      <c r="I7" s="177"/>
      <c r="J7" s="177"/>
      <c r="K7" s="177"/>
      <c r="L7" s="36"/>
      <c r="M7" s="176"/>
      <c r="N7" s="177"/>
      <c r="O7" s="177"/>
      <c r="P7" s="177"/>
      <c r="Q7" s="177"/>
      <c r="R7" s="177"/>
      <c r="S7" s="177"/>
      <c r="T7" s="177"/>
      <c r="U7" s="36">
        <f>'TABLE 3-Demand by Restriction'!U16</f>
        <v>45</v>
      </c>
      <c r="V7" s="36">
        <f>'TABLE 3-Demand by Restriction'!V16</f>
        <v>57</v>
      </c>
      <c r="W7" s="36">
        <f>'TABLE 3-Demand by Restriction'!W16</f>
        <v>54</v>
      </c>
      <c r="X7" s="36">
        <f>'TABLE 3-Demand by Restriction'!X16</f>
        <v>55</v>
      </c>
      <c r="Y7" s="36">
        <f>'TABLE 3-Demand by Restriction'!Y16</f>
        <v>46</v>
      </c>
      <c r="Z7" s="36">
        <f>'TABLE 3-Demand by Restriction'!Z16</f>
        <v>49</v>
      </c>
      <c r="AA7" s="36">
        <f>'TABLE 3-Demand by Restriction'!AA16</f>
        <v>41</v>
      </c>
      <c r="AB7" s="36">
        <f>'TABLE 3-Demand by Restriction'!AB16</f>
        <v>48</v>
      </c>
      <c r="AC7" s="36">
        <f>'TABLE 3-Demand by Restriction'!AC16</f>
        <v>46</v>
      </c>
      <c r="AD7" s="157">
        <f t="shared" si="2"/>
        <v>0.84905660377358494</v>
      </c>
      <c r="AE7" s="157">
        <f t="shared" si="2"/>
        <v>1.0754716981132075</v>
      </c>
      <c r="AF7" s="157">
        <f t="shared" si="2"/>
        <v>1.0188679245283019</v>
      </c>
      <c r="AG7" s="157">
        <f t="shared" si="2"/>
        <v>1.0377358490566038</v>
      </c>
      <c r="AH7" s="157">
        <f t="shared" si="2"/>
        <v>0.86792452830188682</v>
      </c>
      <c r="AI7" s="157">
        <f t="shared" si="2"/>
        <v>0.92452830188679247</v>
      </c>
      <c r="AJ7" s="157">
        <f t="shared" si="1"/>
        <v>0.77358490566037741</v>
      </c>
      <c r="AK7" s="157">
        <f t="shared" si="1"/>
        <v>0.90566037735849059</v>
      </c>
      <c r="AL7" s="157">
        <f t="shared" si="1"/>
        <v>0.86792452830188682</v>
      </c>
    </row>
    <row r="8" spans="1:38" s="38" customFormat="1" ht="15" x14ac:dyDescent="0.25">
      <c r="B8" s="36">
        <f>SUM(B2:B7)</f>
        <v>1014</v>
      </c>
      <c r="C8" s="36"/>
      <c r="D8" s="176"/>
      <c r="E8" s="177"/>
      <c r="F8" s="177"/>
      <c r="G8" s="177"/>
      <c r="H8" s="177"/>
      <c r="I8" s="177"/>
      <c r="J8" s="177"/>
      <c r="K8" s="177"/>
      <c r="L8" s="36"/>
      <c r="M8" s="176"/>
      <c r="N8" s="177"/>
      <c r="O8" s="177"/>
      <c r="P8" s="177"/>
      <c r="Q8" s="177"/>
      <c r="R8" s="177"/>
      <c r="S8" s="177"/>
      <c r="T8" s="177"/>
      <c r="U8" s="185">
        <f>SUM(U2:U7)</f>
        <v>661</v>
      </c>
      <c r="V8" s="185">
        <f t="shared" ref="V8:AB8" si="3">SUM(V2:V7)</f>
        <v>636.79999999999995</v>
      </c>
      <c r="W8" s="185">
        <f t="shared" si="3"/>
        <v>648.20000000000005</v>
      </c>
      <c r="X8" s="185">
        <f t="shared" si="3"/>
        <v>624.79999999999995</v>
      </c>
      <c r="Y8" s="185">
        <f t="shared" si="3"/>
        <v>659.8</v>
      </c>
      <c r="Z8" s="185">
        <f t="shared" si="3"/>
        <v>683.2</v>
      </c>
      <c r="AA8" s="185">
        <f t="shared" si="3"/>
        <v>719.6</v>
      </c>
      <c r="AB8" s="185">
        <f t="shared" si="3"/>
        <v>681.4</v>
      </c>
      <c r="AC8" s="186">
        <f>'TABLE 3-Demand by Restriction'!AC12+'TABLE 3-Demand by Restriction'!AC13+'TABLE 3-Demand by Restriction'!AC14+'TABLE 3-Demand by Restriction'!AC18</f>
        <v>510.20000000000005</v>
      </c>
      <c r="AD8" s="181">
        <f t="shared" si="2"/>
        <v>0.65187376725838264</v>
      </c>
      <c r="AE8" s="181">
        <f t="shared" si="2"/>
        <v>0.62800788954635101</v>
      </c>
      <c r="AF8" s="181">
        <f t="shared" si="2"/>
        <v>0.63925049309664694</v>
      </c>
      <c r="AG8" s="181">
        <f t="shared" si="2"/>
        <v>0.61617357001972384</v>
      </c>
      <c r="AH8" s="181">
        <f t="shared" si="2"/>
        <v>0.65069033530571985</v>
      </c>
      <c r="AI8" s="181">
        <f t="shared" si="2"/>
        <v>0.67376725838264306</v>
      </c>
      <c r="AJ8" s="181">
        <f t="shared" si="1"/>
        <v>0.70966469428007894</v>
      </c>
      <c r="AK8" s="181">
        <f t="shared" si="1"/>
        <v>0.67199211045364893</v>
      </c>
      <c r="AL8" s="181">
        <f t="shared" si="1"/>
        <v>0.50315581854043401</v>
      </c>
    </row>
    <row r="10" spans="1:38" ht="15" x14ac:dyDescent="0.25">
      <c r="A10" s="190" t="s">
        <v>243</v>
      </c>
    </row>
    <row r="11" spans="1:38" ht="15" x14ac:dyDescent="0.25">
      <c r="A11" s="187" t="s">
        <v>217</v>
      </c>
      <c r="B11" s="189">
        <f>B2</f>
        <v>56</v>
      </c>
      <c r="C11" s="81"/>
      <c r="D11" s="81"/>
      <c r="E11" s="81"/>
      <c r="F11" s="81"/>
      <c r="G11" s="81"/>
      <c r="H11" s="81"/>
      <c r="I11" s="81"/>
      <c r="J11" s="81"/>
      <c r="K11" s="81"/>
      <c r="L11" s="81"/>
      <c r="M11" s="81"/>
      <c r="N11" s="81"/>
      <c r="O11" s="81"/>
      <c r="P11" s="81"/>
      <c r="Q11" s="81"/>
      <c r="R11" s="81"/>
      <c r="S11" s="81"/>
      <c r="T11" s="81"/>
      <c r="U11" s="81">
        <v>34</v>
      </c>
      <c r="V11" s="81">
        <v>35</v>
      </c>
      <c r="W11" s="81">
        <v>41</v>
      </c>
      <c r="X11" s="81">
        <v>44</v>
      </c>
      <c r="Y11" s="81">
        <v>31</v>
      </c>
      <c r="Z11" s="81">
        <v>44.4</v>
      </c>
      <c r="AA11" s="81"/>
      <c r="AB11" s="81">
        <v>41</v>
      </c>
      <c r="AC11" s="81"/>
      <c r="AD11" s="157">
        <f t="shared" ref="AD11:AI11" si="4">IF($B11&gt;0,U11/$B11,"-")</f>
        <v>0.6071428571428571</v>
      </c>
      <c r="AE11" s="157">
        <f t="shared" si="4"/>
        <v>0.625</v>
      </c>
      <c r="AF11" s="157">
        <f t="shared" si="4"/>
        <v>0.7321428571428571</v>
      </c>
      <c r="AG11" s="157">
        <f t="shared" si="4"/>
        <v>0.7857142857142857</v>
      </c>
      <c r="AH11" s="157">
        <f t="shared" si="4"/>
        <v>0.5535714285714286</v>
      </c>
      <c r="AI11" s="157">
        <f t="shared" si="4"/>
        <v>0.79285714285714282</v>
      </c>
      <c r="AJ11" s="157"/>
      <c r="AK11" s="157">
        <f t="shared" ref="AK11:AK17" si="5">IF($B11&gt;0,AB11/$B11,"-")</f>
        <v>0.7321428571428571</v>
      </c>
      <c r="AL11" s="157"/>
    </row>
    <row r="12" spans="1:38" ht="15" x14ac:dyDescent="0.25">
      <c r="A12" s="188" t="s">
        <v>192</v>
      </c>
      <c r="B12" s="189">
        <f t="shared" ref="B12:B16" si="6">B3</f>
        <v>450</v>
      </c>
      <c r="C12" s="81"/>
      <c r="D12" s="81"/>
      <c r="E12" s="81"/>
      <c r="F12" s="81"/>
      <c r="G12" s="81"/>
      <c r="H12" s="81"/>
      <c r="I12" s="81"/>
      <c r="J12" s="81"/>
      <c r="K12" s="81"/>
      <c r="L12" s="81"/>
      <c r="M12" s="81"/>
      <c r="N12" s="81"/>
      <c r="O12" s="81"/>
      <c r="P12" s="81"/>
      <c r="Q12" s="81"/>
      <c r="R12" s="81"/>
      <c r="S12" s="81"/>
      <c r="T12" s="81"/>
      <c r="U12" s="81">
        <v>420</v>
      </c>
      <c r="V12" s="81">
        <v>380</v>
      </c>
      <c r="W12" s="81">
        <v>380.5</v>
      </c>
      <c r="X12" s="81">
        <v>349.5</v>
      </c>
      <c r="Y12" s="81">
        <v>400.59999999999997</v>
      </c>
      <c r="Z12" s="81">
        <v>372.4</v>
      </c>
      <c r="AA12" s="81"/>
      <c r="AB12" s="81">
        <v>352.4</v>
      </c>
      <c r="AC12" s="81"/>
      <c r="AD12" s="157">
        <f t="shared" ref="AD12:AD17" si="7">IF($B12&gt;0,U12/$B12,"-")</f>
        <v>0.93333333333333335</v>
      </c>
      <c r="AE12" s="157">
        <f t="shared" ref="AE12:AE17" si="8">IF($B12&gt;0,V12/$B12,"-")</f>
        <v>0.84444444444444444</v>
      </c>
      <c r="AF12" s="157">
        <f t="shared" ref="AF12:AF17" si="9">IF($B12&gt;0,W12/$B12,"-")</f>
        <v>0.8455555555555555</v>
      </c>
      <c r="AG12" s="157">
        <f t="shared" ref="AG12:AG17" si="10">IF($B12&gt;0,X12/$B12,"-")</f>
        <v>0.77666666666666662</v>
      </c>
      <c r="AH12" s="157">
        <f t="shared" ref="AH12:AH17" si="11">IF($B12&gt;0,Y12/$B12,"-")</f>
        <v>0.89022222222222214</v>
      </c>
      <c r="AI12" s="157">
        <f t="shared" ref="AI12:AI17" si="12">IF($B12&gt;0,Z12/$B12,"-")</f>
        <v>0.82755555555555549</v>
      </c>
      <c r="AJ12" s="157"/>
      <c r="AK12" s="157">
        <f t="shared" si="5"/>
        <v>0.78311111111111109</v>
      </c>
      <c r="AL12" s="157"/>
    </row>
    <row r="13" spans="1:38" ht="15" x14ac:dyDescent="0.25">
      <c r="A13" s="187" t="s">
        <v>218</v>
      </c>
      <c r="B13" s="189">
        <f t="shared" si="6"/>
        <v>304</v>
      </c>
      <c r="C13" s="81"/>
      <c r="D13" s="81"/>
      <c r="E13" s="81"/>
      <c r="F13" s="81"/>
      <c r="G13" s="81"/>
      <c r="H13" s="81"/>
      <c r="I13" s="81"/>
      <c r="J13" s="81"/>
      <c r="K13" s="81"/>
      <c r="L13" s="81"/>
      <c r="M13" s="81"/>
      <c r="N13" s="81"/>
      <c r="O13" s="81"/>
      <c r="P13" s="81"/>
      <c r="Q13" s="81"/>
      <c r="R13" s="81"/>
      <c r="S13" s="81"/>
      <c r="T13" s="81"/>
      <c r="U13" s="81">
        <v>168.00000000000003</v>
      </c>
      <c r="V13" s="81">
        <v>172.6</v>
      </c>
      <c r="W13" s="81">
        <v>198.2</v>
      </c>
      <c r="X13" s="81">
        <v>173.8</v>
      </c>
      <c r="Y13" s="81">
        <v>170.8</v>
      </c>
      <c r="Z13" s="81">
        <v>191.8</v>
      </c>
      <c r="AA13" s="81"/>
      <c r="AB13" s="81">
        <v>181.2</v>
      </c>
      <c r="AC13" s="81"/>
      <c r="AD13" s="157">
        <f t="shared" si="7"/>
        <v>0.55263157894736847</v>
      </c>
      <c r="AE13" s="157">
        <f t="shared" si="8"/>
        <v>0.56776315789473686</v>
      </c>
      <c r="AF13" s="157">
        <f t="shared" si="9"/>
        <v>0.65197368421052626</v>
      </c>
      <c r="AG13" s="157">
        <f t="shared" si="10"/>
        <v>0.57171052631578956</v>
      </c>
      <c r="AH13" s="157">
        <f t="shared" si="11"/>
        <v>0.56184210526315792</v>
      </c>
      <c r="AI13" s="157">
        <f t="shared" si="12"/>
        <v>0.63092105263157894</v>
      </c>
      <c r="AJ13" s="157"/>
      <c r="AK13" s="157">
        <f t="shared" si="5"/>
        <v>0.59605263157894728</v>
      </c>
      <c r="AL13" s="157"/>
    </row>
    <row r="14" spans="1:38" ht="15" x14ac:dyDescent="0.25">
      <c r="A14" s="187" t="s">
        <v>219</v>
      </c>
      <c r="B14" s="189">
        <f t="shared" si="6"/>
        <v>126</v>
      </c>
      <c r="C14" s="81"/>
      <c r="D14" s="81"/>
      <c r="E14" s="81"/>
      <c r="F14" s="81"/>
      <c r="G14" s="81"/>
      <c r="H14" s="81"/>
      <c r="I14" s="81"/>
      <c r="J14" s="81"/>
      <c r="K14" s="81"/>
      <c r="L14" s="81"/>
      <c r="M14" s="81"/>
      <c r="N14" s="81"/>
      <c r="O14" s="81"/>
      <c r="P14" s="81"/>
      <c r="Q14" s="81"/>
      <c r="R14" s="81"/>
      <c r="S14" s="81"/>
      <c r="T14" s="81"/>
      <c r="U14" s="81">
        <v>12</v>
      </c>
      <c r="V14" s="81">
        <v>12</v>
      </c>
      <c r="W14" s="81">
        <v>12</v>
      </c>
      <c r="X14" s="81">
        <v>8</v>
      </c>
      <c r="Y14" s="81">
        <v>7</v>
      </c>
      <c r="Z14" s="81">
        <v>21</v>
      </c>
      <c r="AA14" s="81"/>
      <c r="AB14" s="81">
        <v>25</v>
      </c>
      <c r="AC14" s="81"/>
      <c r="AD14" s="157">
        <f t="shared" si="7"/>
        <v>9.5238095238095233E-2</v>
      </c>
      <c r="AE14" s="157">
        <f t="shared" si="8"/>
        <v>9.5238095238095233E-2</v>
      </c>
      <c r="AF14" s="157">
        <f t="shared" si="9"/>
        <v>9.5238095238095233E-2</v>
      </c>
      <c r="AG14" s="157">
        <f t="shared" si="10"/>
        <v>6.3492063492063489E-2</v>
      </c>
      <c r="AH14" s="157">
        <f t="shared" si="11"/>
        <v>5.5555555555555552E-2</v>
      </c>
      <c r="AI14" s="157">
        <f t="shared" si="12"/>
        <v>0.16666666666666666</v>
      </c>
      <c r="AJ14" s="157"/>
      <c r="AK14" s="157">
        <f t="shared" si="5"/>
        <v>0.1984126984126984</v>
      </c>
      <c r="AL14" s="157"/>
    </row>
    <row r="15" spans="1:38" ht="15" x14ac:dyDescent="0.25">
      <c r="A15" s="187" t="s">
        <v>191</v>
      </c>
      <c r="B15" s="189">
        <f t="shared" si="6"/>
        <v>25</v>
      </c>
      <c r="C15" s="81"/>
      <c r="D15" s="81"/>
      <c r="E15" s="81"/>
      <c r="F15" s="81"/>
      <c r="G15" s="81"/>
      <c r="H15" s="81"/>
      <c r="I15" s="81"/>
      <c r="J15" s="81"/>
      <c r="K15" s="81"/>
      <c r="L15" s="81"/>
      <c r="M15" s="81"/>
      <c r="N15" s="81"/>
      <c r="O15" s="81"/>
      <c r="P15" s="81"/>
      <c r="Q15" s="81"/>
      <c r="R15" s="81"/>
      <c r="S15" s="81"/>
      <c r="T15" s="81"/>
      <c r="U15" s="81">
        <v>5</v>
      </c>
      <c r="V15" s="81">
        <v>16</v>
      </c>
      <c r="W15" s="81">
        <v>11</v>
      </c>
      <c r="X15" s="81">
        <v>13</v>
      </c>
      <c r="Y15" s="81">
        <v>16</v>
      </c>
      <c r="Z15" s="81">
        <v>21</v>
      </c>
      <c r="AA15" s="81"/>
      <c r="AB15" s="81">
        <v>16</v>
      </c>
      <c r="AC15" s="81"/>
      <c r="AD15" s="157">
        <f t="shared" si="7"/>
        <v>0.2</v>
      </c>
      <c r="AE15" s="157">
        <f t="shared" si="8"/>
        <v>0.64</v>
      </c>
      <c r="AF15" s="157">
        <f t="shared" si="9"/>
        <v>0.44</v>
      </c>
      <c r="AG15" s="157">
        <f t="shared" si="10"/>
        <v>0.52</v>
      </c>
      <c r="AH15" s="157">
        <f t="shared" si="11"/>
        <v>0.64</v>
      </c>
      <c r="AI15" s="157">
        <f t="shared" si="12"/>
        <v>0.84</v>
      </c>
      <c r="AJ15" s="157"/>
      <c r="AK15" s="157">
        <f t="shared" si="5"/>
        <v>0.64</v>
      </c>
      <c r="AL15" s="157"/>
    </row>
    <row r="16" spans="1:38" ht="15" x14ac:dyDescent="0.25">
      <c r="A16" s="187" t="s">
        <v>220</v>
      </c>
      <c r="B16" s="189">
        <f t="shared" si="6"/>
        <v>53</v>
      </c>
      <c r="C16" s="81"/>
      <c r="D16" s="81"/>
      <c r="E16" s="81"/>
      <c r="F16" s="81"/>
      <c r="G16" s="81"/>
      <c r="H16" s="81"/>
      <c r="I16" s="81"/>
      <c r="J16" s="81"/>
      <c r="K16" s="81"/>
      <c r="L16" s="81"/>
      <c r="M16" s="81"/>
      <c r="N16" s="81"/>
      <c r="O16" s="81"/>
      <c r="P16" s="81"/>
      <c r="Q16" s="81"/>
      <c r="R16" s="81"/>
      <c r="S16" s="81"/>
      <c r="T16" s="81"/>
      <c r="U16" s="81">
        <v>45</v>
      </c>
      <c r="V16" s="81">
        <v>58</v>
      </c>
      <c r="W16" s="81">
        <v>60</v>
      </c>
      <c r="X16" s="81">
        <v>57</v>
      </c>
      <c r="Y16" s="81">
        <v>48</v>
      </c>
      <c r="Z16" s="81">
        <v>53</v>
      </c>
      <c r="AA16" s="81"/>
      <c r="AB16" s="81">
        <v>45</v>
      </c>
      <c r="AC16" s="81"/>
      <c r="AD16" s="157">
        <f t="shared" si="7"/>
        <v>0.84905660377358494</v>
      </c>
      <c r="AE16" s="157">
        <f t="shared" si="8"/>
        <v>1.0943396226415094</v>
      </c>
      <c r="AF16" s="157">
        <f t="shared" si="9"/>
        <v>1.1320754716981132</v>
      </c>
      <c r="AG16" s="157">
        <f t="shared" si="10"/>
        <v>1.0754716981132075</v>
      </c>
      <c r="AH16" s="157">
        <f t="shared" si="11"/>
        <v>0.90566037735849059</v>
      </c>
      <c r="AI16" s="157">
        <f t="shared" si="12"/>
        <v>1</v>
      </c>
      <c r="AJ16" s="157"/>
      <c r="AK16" s="157">
        <f t="shared" si="5"/>
        <v>0.84905660377358494</v>
      </c>
      <c r="AL16" s="157"/>
    </row>
    <row r="17" spans="2:38" s="38" customFormat="1" ht="15" x14ac:dyDescent="0.25">
      <c r="B17" s="36">
        <f>SUM(B11:B16)</f>
        <v>1014</v>
      </c>
      <c r="C17" s="36"/>
      <c r="D17" s="176"/>
      <c r="E17" s="177"/>
      <c r="F17" s="177"/>
      <c r="G17" s="177"/>
      <c r="H17" s="177"/>
      <c r="I17" s="177"/>
      <c r="J17" s="177"/>
      <c r="K17" s="177"/>
      <c r="L17" s="36"/>
      <c r="M17" s="176"/>
      <c r="N17" s="177"/>
      <c r="O17" s="177"/>
      <c r="P17" s="177"/>
      <c r="Q17" s="177"/>
      <c r="R17" s="177"/>
      <c r="S17" s="177"/>
      <c r="T17" s="177"/>
      <c r="U17" s="185">
        <f>SUM(U11:U16)</f>
        <v>684</v>
      </c>
      <c r="V17" s="185">
        <f t="shared" ref="V17:AB17" si="13">SUM(V11:V16)</f>
        <v>673.6</v>
      </c>
      <c r="W17" s="185">
        <f t="shared" si="13"/>
        <v>702.7</v>
      </c>
      <c r="X17" s="185">
        <f t="shared" si="13"/>
        <v>645.29999999999995</v>
      </c>
      <c r="Y17" s="185">
        <f t="shared" si="13"/>
        <v>673.4</v>
      </c>
      <c r="Z17" s="185">
        <f t="shared" si="13"/>
        <v>703.59999999999991</v>
      </c>
      <c r="AA17" s="185">
        <f t="shared" si="13"/>
        <v>0</v>
      </c>
      <c r="AB17" s="185">
        <f t="shared" si="13"/>
        <v>660.59999999999991</v>
      </c>
      <c r="AC17" s="186"/>
      <c r="AD17" s="181">
        <f t="shared" si="7"/>
        <v>0.67455621301775148</v>
      </c>
      <c r="AE17" s="181">
        <f t="shared" si="8"/>
        <v>0.66429980276134126</v>
      </c>
      <c r="AF17" s="181">
        <f t="shared" si="9"/>
        <v>0.69299802761341223</v>
      </c>
      <c r="AG17" s="181">
        <f t="shared" si="10"/>
        <v>0.63639053254437861</v>
      </c>
      <c r="AH17" s="181">
        <f t="shared" si="11"/>
        <v>0.66410256410256407</v>
      </c>
      <c r="AI17" s="181">
        <f t="shared" si="12"/>
        <v>0.69388560157790913</v>
      </c>
      <c r="AJ17" s="181"/>
      <c r="AK17" s="181">
        <f t="shared" si="5"/>
        <v>0.65147928994082827</v>
      </c>
      <c r="AL17" s="181"/>
    </row>
  </sheetData>
  <conditionalFormatting sqref="AD2:AL8">
    <cfRule type="cellIs" dxfId="6" priority="6" operator="between">
      <formula>0.9</formula>
      <formula>2</formula>
    </cfRule>
  </conditionalFormatting>
  <conditionalFormatting sqref="AD11:AL17">
    <cfRule type="cellIs" dxfId="5" priority="3" operator="between">
      <formula>0.9</formula>
      <formula>2</formula>
    </cfRule>
  </conditionalFormatting>
  <conditionalFormatting sqref="U8:AC8">
    <cfRule type="top10" dxfId="4" priority="2" rank="1"/>
  </conditionalFormatting>
  <conditionalFormatting sqref="U17:AC17">
    <cfRule type="top10" dxfId="3" priority="1" rank="1"/>
  </conditionalFormatting>
  <pageMargins left="0.7" right="0.7" top="0.75" bottom="0.75" header="0.3" footer="0.3"/>
  <pageSetup paperSize="9" orientation="portrait" r:id="rId1"/>
  <headerFooter>
    <oddHeader>&amp;L&amp;"Calibri"&amp;10&amp;K000000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39C4A-F433-47EB-96D0-6372A346DB00}">
  <dimension ref="B1:I25"/>
  <sheetViews>
    <sheetView showGridLines="0" zoomScaleNormal="100" workbookViewId="0">
      <selection activeCell="F22" sqref="F22"/>
    </sheetView>
  </sheetViews>
  <sheetFormatPr defaultColWidth="9.140625" defaultRowHeight="15" x14ac:dyDescent="0.25"/>
  <cols>
    <col min="1" max="16384" width="9.140625" style="6"/>
  </cols>
  <sheetData>
    <row r="1" spans="2:9" ht="15.75" x14ac:dyDescent="0.25">
      <c r="B1" s="4"/>
      <c r="C1" s="5"/>
      <c r="D1" s="5"/>
      <c r="E1" s="5"/>
      <c r="F1" s="5"/>
      <c r="G1" s="5"/>
      <c r="H1" s="5"/>
      <c r="I1" s="5"/>
    </row>
    <row r="2" spans="2:9" x14ac:dyDescent="0.25">
      <c r="B2" s="5"/>
      <c r="C2" s="5"/>
      <c r="D2" s="5"/>
      <c r="E2" s="5"/>
      <c r="F2" s="5"/>
      <c r="G2" s="5"/>
      <c r="H2" s="5"/>
      <c r="I2" s="5"/>
    </row>
    <row r="3" spans="2:9" x14ac:dyDescent="0.25">
      <c r="B3" s="5"/>
      <c r="C3" s="5"/>
      <c r="D3" s="5"/>
      <c r="E3" s="5"/>
      <c r="F3" s="5"/>
      <c r="G3" s="5"/>
      <c r="H3" s="5"/>
      <c r="I3" s="5"/>
    </row>
    <row r="4" spans="2:9" x14ac:dyDescent="0.25">
      <c r="B4" s="5"/>
      <c r="C4" s="5"/>
      <c r="D4" s="5"/>
      <c r="E4" s="5"/>
      <c r="F4" s="5"/>
      <c r="G4" s="5"/>
      <c r="H4" s="5"/>
      <c r="I4" s="5"/>
    </row>
    <row r="5" spans="2:9" x14ac:dyDescent="0.25">
      <c r="B5" s="5"/>
      <c r="C5" s="5"/>
      <c r="D5" s="5"/>
      <c r="E5" s="5"/>
      <c r="F5" s="5"/>
      <c r="G5" s="5"/>
      <c r="H5" s="5"/>
      <c r="I5" s="5"/>
    </row>
    <row r="6" spans="2:9" x14ac:dyDescent="0.25">
      <c r="B6" s="5"/>
      <c r="C6" s="5"/>
      <c r="D6" s="5"/>
      <c r="E6" s="5"/>
      <c r="F6" s="5"/>
      <c r="G6" s="5"/>
      <c r="H6" s="5"/>
      <c r="I6" s="5"/>
    </row>
    <row r="7" spans="2:9" x14ac:dyDescent="0.25">
      <c r="B7" s="5"/>
      <c r="C7" s="5"/>
      <c r="D7" s="5"/>
      <c r="E7" s="5"/>
      <c r="F7" s="5"/>
      <c r="G7" s="5"/>
      <c r="H7" s="5"/>
      <c r="I7" s="5"/>
    </row>
    <row r="8" spans="2:9" x14ac:dyDescent="0.25">
      <c r="B8" s="5"/>
      <c r="C8" s="5"/>
      <c r="D8" s="5"/>
      <c r="E8" s="5"/>
      <c r="F8" s="5"/>
      <c r="G8" s="5"/>
      <c r="H8" s="5"/>
      <c r="I8" s="5"/>
    </row>
    <row r="9" spans="2:9" x14ac:dyDescent="0.25">
      <c r="B9" s="5"/>
      <c r="C9" s="5"/>
      <c r="D9" s="5"/>
      <c r="E9" s="5"/>
      <c r="F9" s="5"/>
      <c r="G9" s="5"/>
      <c r="H9" s="5"/>
      <c r="I9" s="5"/>
    </row>
    <row r="10" spans="2:9" x14ac:dyDescent="0.25">
      <c r="B10" s="5"/>
      <c r="C10" s="5"/>
      <c r="D10" s="5"/>
      <c r="E10" s="5"/>
      <c r="F10" s="5"/>
      <c r="G10" s="5"/>
      <c r="H10" s="5"/>
      <c r="I10" s="5"/>
    </row>
    <row r="11" spans="2:9" x14ac:dyDescent="0.25">
      <c r="B11" s="5"/>
      <c r="C11" s="5"/>
      <c r="D11" s="5"/>
      <c r="E11" s="5"/>
      <c r="F11" s="5"/>
      <c r="G11" s="5"/>
      <c r="H11" s="5"/>
      <c r="I11" s="5"/>
    </row>
    <row r="12" spans="2:9" x14ac:dyDescent="0.25">
      <c r="B12" s="5"/>
      <c r="C12" s="5"/>
      <c r="D12" s="5"/>
      <c r="E12" s="5"/>
      <c r="F12" s="5"/>
      <c r="G12" s="5"/>
      <c r="H12" s="5"/>
      <c r="I12" s="5"/>
    </row>
    <row r="13" spans="2:9" x14ac:dyDescent="0.25">
      <c r="B13" s="5"/>
      <c r="C13" s="5"/>
      <c r="D13" s="5"/>
      <c r="E13" s="5"/>
      <c r="F13" s="5"/>
      <c r="G13" s="5"/>
      <c r="H13" s="5"/>
      <c r="I13" s="5"/>
    </row>
    <row r="14" spans="2:9" ht="26.25" x14ac:dyDescent="0.4">
      <c r="B14" s="8"/>
      <c r="C14" s="7"/>
      <c r="D14" s="7"/>
      <c r="E14" s="7"/>
      <c r="F14" s="7"/>
      <c r="G14" s="7"/>
      <c r="H14" s="7"/>
      <c r="I14" s="7"/>
    </row>
    <row r="15" spans="2:9" ht="26.25" x14ac:dyDescent="0.4">
      <c r="B15" s="8" t="str">
        <f>'Site Details '!B3</f>
        <v>East Twickenham, Controlled Parked Zone F</v>
      </c>
      <c r="C15" s="7"/>
      <c r="D15" s="7"/>
      <c r="E15" s="7"/>
      <c r="F15" s="7"/>
      <c r="G15" s="7"/>
      <c r="H15" s="7"/>
      <c r="I15" s="7"/>
    </row>
    <row r="16" spans="2:9" ht="26.25" x14ac:dyDescent="0.4">
      <c r="B16" s="8"/>
      <c r="C16" s="7"/>
      <c r="D16" s="7"/>
      <c r="E16" s="7"/>
      <c r="F16" s="7"/>
      <c r="G16" s="7"/>
      <c r="H16" s="7"/>
      <c r="I16" s="7"/>
    </row>
    <row r="17" spans="2:9" x14ac:dyDescent="0.25">
      <c r="B17" s="5"/>
      <c r="C17" s="5"/>
      <c r="D17" s="5"/>
      <c r="E17" s="5"/>
      <c r="F17" s="5"/>
      <c r="G17" s="5"/>
      <c r="H17" s="5"/>
      <c r="I17" s="5"/>
    </row>
    <row r="18" spans="2:9" ht="20.25" x14ac:dyDescent="0.3">
      <c r="B18" s="10" t="s">
        <v>0</v>
      </c>
      <c r="C18" s="11"/>
      <c r="D18" s="11"/>
      <c r="E18" s="9"/>
      <c r="F18" s="9"/>
      <c r="G18" s="9"/>
      <c r="H18" s="9"/>
      <c r="I18" s="9"/>
    </row>
    <row r="19" spans="2:9" ht="15.75" x14ac:dyDescent="0.25">
      <c r="B19" s="12"/>
      <c r="C19" s="11"/>
      <c r="D19" s="11"/>
      <c r="E19" s="5"/>
      <c r="F19" s="5"/>
      <c r="G19" s="5"/>
      <c r="H19" s="5"/>
      <c r="I19" s="5"/>
    </row>
    <row r="20" spans="2:9" ht="15.75" x14ac:dyDescent="0.25">
      <c r="B20" s="72" t="s">
        <v>230</v>
      </c>
      <c r="C20" s="11"/>
      <c r="D20" s="11"/>
      <c r="E20" s="5"/>
      <c r="F20" s="5"/>
      <c r="G20" s="5"/>
      <c r="H20" s="5"/>
      <c r="I20" s="5"/>
    </row>
    <row r="21" spans="2:9" x14ac:dyDescent="0.25">
      <c r="B21" s="5"/>
      <c r="C21" s="5"/>
      <c r="D21" s="5"/>
      <c r="E21" s="5"/>
      <c r="F21" s="5"/>
      <c r="G21" s="5"/>
      <c r="H21" s="5"/>
      <c r="I21" s="5"/>
    </row>
    <row r="22" spans="2:9" x14ac:dyDescent="0.25">
      <c r="B22" s="5"/>
      <c r="C22" s="5"/>
      <c r="D22" s="5"/>
      <c r="E22" s="5"/>
      <c r="F22" s="5"/>
      <c r="G22" s="5"/>
      <c r="H22" s="5"/>
      <c r="I22" s="5"/>
    </row>
    <row r="23" spans="2:9" ht="15.75" x14ac:dyDescent="0.25">
      <c r="B23" s="11" t="s">
        <v>1</v>
      </c>
      <c r="C23" s="5"/>
      <c r="D23" s="5"/>
      <c r="E23" s="5"/>
      <c r="F23" s="5"/>
      <c r="G23" s="5"/>
      <c r="H23" s="5"/>
      <c r="I23" s="5"/>
    </row>
    <row r="24" spans="2:9" x14ac:dyDescent="0.25">
      <c r="B24" s="5"/>
      <c r="C24" s="5"/>
      <c r="D24" s="5"/>
      <c r="E24" s="5"/>
      <c r="F24" s="5"/>
      <c r="G24" s="5"/>
      <c r="H24" s="5"/>
      <c r="I24" s="5"/>
    </row>
    <row r="25" spans="2:9" ht="15.75" x14ac:dyDescent="0.25">
      <c r="B25" s="167" t="s">
        <v>221</v>
      </c>
    </row>
  </sheetData>
  <pageMargins left="0" right="0.70866141732283472" top="0.74803149606299213" bottom="0.74803149606299213" header="0.31496062992125984" footer="0.31496062992125984"/>
  <pageSetup paperSize="9" orientation="portrait" verticalDpi="597" r:id="rId1"/>
  <headerFooter>
    <oddHeader>&amp;L&amp;"Calibri"&amp;10&amp;K000000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38EAB-6408-432D-BE8A-E6DC6B1E647E}">
  <dimension ref="A1:G23"/>
  <sheetViews>
    <sheetView showGridLines="0" workbookViewId="0">
      <selection activeCell="F11" sqref="F11"/>
    </sheetView>
  </sheetViews>
  <sheetFormatPr defaultRowHeight="15" x14ac:dyDescent="0.2"/>
  <cols>
    <col min="1" max="1" width="15.5703125" style="19" customWidth="1"/>
    <col min="2" max="2" width="75.7109375" style="20" customWidth="1"/>
    <col min="3" max="16384" width="9.140625" style="13"/>
  </cols>
  <sheetData>
    <row r="1" spans="1:7" s="23" customFormat="1" ht="15.75" x14ac:dyDescent="0.2">
      <c r="A1" s="21" t="s">
        <v>6</v>
      </c>
      <c r="B1" s="22"/>
    </row>
    <row r="2" spans="1:7" s="23" customFormat="1" ht="16.5" customHeight="1" thickBot="1" x14ac:dyDescent="0.25">
      <c r="A2" s="24"/>
      <c r="B2" s="22"/>
    </row>
    <row r="3" spans="1:7" s="23" customFormat="1" ht="15" customHeight="1" thickBot="1" x14ac:dyDescent="0.3">
      <c r="A3" s="25" t="s">
        <v>3</v>
      </c>
      <c r="B3" s="29" t="s">
        <v>199</v>
      </c>
    </row>
    <row r="4" spans="1:7" s="23" customFormat="1" ht="15" customHeight="1" thickBot="1" x14ac:dyDescent="0.3">
      <c r="A4" s="25"/>
      <c r="B4" s="26"/>
    </row>
    <row r="5" spans="1:7" s="23" customFormat="1" ht="42.75" customHeight="1" thickBot="1" x14ac:dyDescent="0.25">
      <c r="A5" s="165" t="s">
        <v>226</v>
      </c>
      <c r="B5" s="166" t="s">
        <v>227</v>
      </c>
    </row>
    <row r="6" spans="1:7" s="23" customFormat="1" ht="15" customHeight="1" thickBot="1" x14ac:dyDescent="0.25">
      <c r="A6" s="26"/>
      <c r="B6" s="26"/>
    </row>
    <row r="7" spans="1:7" s="16" customFormat="1" ht="21" customHeight="1" x14ac:dyDescent="0.2">
      <c r="A7" s="18" t="s">
        <v>2</v>
      </c>
      <c r="B7" s="74" t="s">
        <v>26</v>
      </c>
      <c r="C7" s="14"/>
      <c r="D7" s="14"/>
      <c r="E7" s="14"/>
      <c r="F7" s="14"/>
      <c r="G7" s="15"/>
    </row>
    <row r="8" spans="1:7" s="16" customFormat="1" ht="19.5" customHeight="1" x14ac:dyDescent="0.2">
      <c r="A8" s="17"/>
      <c r="B8" s="159" t="s">
        <v>231</v>
      </c>
      <c r="C8" s="14"/>
      <c r="D8" s="14"/>
      <c r="E8" s="14"/>
      <c r="F8" s="14"/>
      <c r="G8" s="15"/>
    </row>
    <row r="9" spans="1:7" s="16" customFormat="1" ht="19.5" customHeight="1" x14ac:dyDescent="0.2">
      <c r="A9" s="17"/>
      <c r="B9" s="159" t="s">
        <v>232</v>
      </c>
      <c r="C9" s="14"/>
      <c r="D9" s="14"/>
      <c r="E9" s="14"/>
      <c r="F9" s="14"/>
      <c r="G9" s="15"/>
    </row>
    <row r="10" spans="1:7" s="16" customFormat="1" ht="19.5" customHeight="1" x14ac:dyDescent="0.2">
      <c r="A10" s="17"/>
      <c r="B10" s="159" t="s">
        <v>234</v>
      </c>
      <c r="C10" s="14"/>
      <c r="D10" s="14"/>
      <c r="E10" s="14"/>
      <c r="F10" s="14"/>
      <c r="G10" s="15"/>
    </row>
    <row r="11" spans="1:7" s="16" customFormat="1" ht="19.5" customHeight="1" thickBot="1" x14ac:dyDescent="0.25">
      <c r="A11" s="17"/>
      <c r="B11" s="160" t="s">
        <v>233</v>
      </c>
      <c r="C11" s="14"/>
      <c r="D11" s="14"/>
      <c r="E11" s="14"/>
      <c r="F11" s="14"/>
      <c r="G11" s="15"/>
    </row>
    <row r="12" spans="1:7" s="23" customFormat="1" ht="13.5" customHeight="1" thickBot="1" x14ac:dyDescent="0.25">
      <c r="A12" s="26"/>
      <c r="B12" s="27"/>
    </row>
    <row r="13" spans="1:7" s="23" customFormat="1" ht="53.25" customHeight="1" x14ac:dyDescent="0.2">
      <c r="A13" s="86" t="s">
        <v>25</v>
      </c>
      <c r="B13" s="158" t="s">
        <v>240</v>
      </c>
    </row>
    <row r="14" spans="1:7" s="23" customFormat="1" ht="14.25" customHeight="1" thickBot="1" x14ac:dyDescent="0.25">
      <c r="A14" s="26"/>
      <c r="B14" s="85"/>
    </row>
    <row r="15" spans="1:7" s="77" customFormat="1" ht="15" customHeight="1" thickBot="1" x14ac:dyDescent="0.25">
      <c r="A15" s="75"/>
      <c r="B15" s="76"/>
    </row>
    <row r="16" spans="1:7" s="23" customFormat="1" ht="15" customHeight="1" x14ac:dyDescent="0.2">
      <c r="A16" s="26" t="s">
        <v>4</v>
      </c>
      <c r="B16" s="192" t="s">
        <v>235</v>
      </c>
    </row>
    <row r="17" spans="1:2" s="23" customFormat="1" ht="15" customHeight="1" thickBot="1" x14ac:dyDescent="0.25">
      <c r="A17" s="26"/>
      <c r="B17" s="193"/>
    </row>
    <row r="18" spans="1:2" s="23" customFormat="1" ht="13.5" customHeight="1" thickBot="1" x14ac:dyDescent="0.25">
      <c r="A18" s="26"/>
      <c r="B18" s="27"/>
    </row>
    <row r="19" spans="1:2" ht="40.5" customHeight="1" x14ac:dyDescent="0.2">
      <c r="A19" s="28" t="s">
        <v>5</v>
      </c>
      <c r="B19" s="162" t="s">
        <v>236</v>
      </c>
    </row>
    <row r="20" spans="1:2" ht="69" customHeight="1" x14ac:dyDescent="0.2">
      <c r="A20" s="28"/>
      <c r="B20" s="163" t="s">
        <v>241</v>
      </c>
    </row>
    <row r="21" spans="1:2" ht="26.25" customHeight="1" x14ac:dyDescent="0.2">
      <c r="A21" s="28"/>
      <c r="B21" s="163" t="s">
        <v>237</v>
      </c>
    </row>
    <row r="22" spans="1:2" ht="51.75" customHeight="1" x14ac:dyDescent="0.2">
      <c r="B22" s="163" t="s">
        <v>228</v>
      </c>
    </row>
    <row r="23" spans="1:2" ht="23.25" customHeight="1" thickBot="1" x14ac:dyDescent="0.25">
      <c r="A23" s="18"/>
      <c r="B23" s="164" t="s">
        <v>225</v>
      </c>
    </row>
  </sheetData>
  <mergeCells count="1">
    <mergeCell ref="B16:B17"/>
  </mergeCells>
  <pageMargins left="0.75" right="0.75" top="1" bottom="1" header="0.5" footer="0.5"/>
  <pageSetup paperSize="9" orientation="portrait" r:id="rId1"/>
  <headerFooter alignWithMargins="0">
    <oddHeader>&amp;L&amp;"Calibri"&amp;10&amp;K000000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FFE99-6B02-4E14-B66F-D0F837BFD380}">
  <dimension ref="A2:E5"/>
  <sheetViews>
    <sheetView workbookViewId="0">
      <selection activeCell="B3" sqref="B3"/>
    </sheetView>
  </sheetViews>
  <sheetFormatPr defaultRowHeight="15" x14ac:dyDescent="0.25"/>
  <cols>
    <col min="1" max="1" width="20.28515625" style="30" customWidth="1"/>
    <col min="2" max="2" width="12.7109375" style="30" customWidth="1"/>
    <col min="3" max="16384" width="9.140625" style="30"/>
  </cols>
  <sheetData>
    <row r="2" spans="1:5" x14ac:dyDescent="0.25">
      <c r="B2" s="31" t="s">
        <v>8</v>
      </c>
      <c r="C2" s="31" t="s">
        <v>9</v>
      </c>
      <c r="D2" s="31" t="s">
        <v>10</v>
      </c>
    </row>
    <row r="3" spans="1:5" x14ac:dyDescent="0.25">
      <c r="A3" s="32" t="s">
        <v>11</v>
      </c>
      <c r="B3" s="33">
        <v>5</v>
      </c>
      <c r="C3" s="32">
        <v>2.4</v>
      </c>
      <c r="D3" s="34">
        <f>ROUND((B3-0.55)/B3,2)</f>
        <v>0.89</v>
      </c>
      <c r="E3" s="35">
        <f>D3*B3</f>
        <v>4.45</v>
      </c>
    </row>
    <row r="4" spans="1:5" x14ac:dyDescent="0.25">
      <c r="A4" s="32" t="s">
        <v>12</v>
      </c>
      <c r="B4" s="33">
        <v>2.4</v>
      </c>
      <c r="C4" s="32">
        <v>4.8</v>
      </c>
      <c r="D4" s="32"/>
      <c r="E4" s="32"/>
    </row>
    <row r="5" spans="1:5" x14ac:dyDescent="0.25">
      <c r="A5" s="32" t="s">
        <v>13</v>
      </c>
      <c r="B5" s="33">
        <v>1</v>
      </c>
      <c r="C5" s="32"/>
      <c r="D5" s="32"/>
      <c r="E5" s="32"/>
    </row>
  </sheetData>
  <pageMargins left="0.7" right="0.7" top="0.75" bottom="0.75" header="0.3" footer="0.3"/>
  <pageSetup orientation="portrait" r:id="rId1"/>
  <headerFooter>
    <oddHeader>&amp;L&amp;"Calibri"&amp;10&amp;K000000 Official&amp;1#_x000D_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F1492-78A3-44C1-9889-5E1F66ACF171}">
  <sheetPr>
    <tabColor theme="4" tint="0.59999389629810485"/>
  </sheetPr>
  <dimension ref="A1:N43"/>
  <sheetViews>
    <sheetView showGridLines="0" zoomScaleNormal="100" workbookViewId="0">
      <pane xSplit="1" ySplit="5" topLeftCell="B34" activePane="bottomRight" state="frozen"/>
      <selection pane="topRight" activeCell="B1" sqref="B1"/>
      <selection pane="bottomLeft" activeCell="A6" sqref="A6"/>
      <selection pane="bottomRight" activeCell="G44" sqref="G44"/>
    </sheetView>
  </sheetViews>
  <sheetFormatPr defaultRowHeight="15" x14ac:dyDescent="0.25"/>
  <cols>
    <col min="1" max="1" width="28.5703125" style="38" customWidth="1"/>
    <col min="2" max="2" width="10.7109375" style="38" customWidth="1"/>
    <col min="3" max="6" width="11" style="38" customWidth="1"/>
    <col min="7" max="10" width="10.7109375" style="38" customWidth="1"/>
    <col min="11" max="11" width="14.5703125" style="38" customWidth="1"/>
    <col min="12" max="12" width="11.7109375" style="38" customWidth="1"/>
    <col min="13" max="13" width="11.28515625" style="38" customWidth="1"/>
    <col min="14" max="14" width="11.7109375" style="38" customWidth="1"/>
    <col min="15" max="16384" width="9.140625" style="38"/>
  </cols>
  <sheetData>
    <row r="1" spans="1:14" s="2" customFormat="1" ht="18.75" x14ac:dyDescent="0.3">
      <c r="A1" s="1" t="str">
        <f>'Site Details '!B3</f>
        <v>East Twickenham, Controlled Parked Zone F</v>
      </c>
      <c r="B1" s="1"/>
      <c r="C1" s="1"/>
      <c r="D1" s="1"/>
      <c r="E1" s="1"/>
      <c r="F1" s="1"/>
      <c r="G1" s="1"/>
      <c r="H1" s="1"/>
      <c r="I1" s="1"/>
    </row>
    <row r="2" spans="1:14" s="2" customFormat="1" ht="15.75" x14ac:dyDescent="0.25">
      <c r="A2" s="3" t="s">
        <v>212</v>
      </c>
      <c r="B2" s="3"/>
      <c r="C2" s="3"/>
      <c r="D2" s="3"/>
      <c r="E2" s="3"/>
      <c r="F2" s="3"/>
      <c r="G2" s="3"/>
      <c r="H2" s="3"/>
      <c r="I2" s="3"/>
    </row>
    <row r="3" spans="1:14" s="2" customFormat="1" ht="15.75" hidden="1" x14ac:dyDescent="0.25">
      <c r="A3" s="3"/>
      <c r="B3" s="3"/>
      <c r="C3" s="3"/>
      <c r="D3" s="3"/>
      <c r="E3" s="3"/>
      <c r="F3" s="3"/>
      <c r="G3" s="3"/>
      <c r="H3" s="3"/>
      <c r="I3" s="3"/>
    </row>
    <row r="4" spans="1:14" s="2" customFormat="1" ht="9.75" customHeight="1" thickBot="1" x14ac:dyDescent="0.3">
      <c r="A4" s="3"/>
      <c r="B4" s="3"/>
      <c r="C4" s="3"/>
      <c r="D4" s="3"/>
      <c r="E4" s="3"/>
      <c r="F4" s="3"/>
      <c r="G4" s="3"/>
      <c r="H4" s="3"/>
      <c r="I4" s="3"/>
    </row>
    <row r="5" spans="1:14" ht="42" customHeight="1" thickBot="1" x14ac:dyDescent="0.3">
      <c r="A5" s="67" t="s">
        <v>7</v>
      </c>
      <c r="B5" s="73" t="s">
        <v>188</v>
      </c>
      <c r="C5" s="90" t="s">
        <v>22</v>
      </c>
      <c r="D5" s="90" t="s">
        <v>189</v>
      </c>
      <c r="E5" s="90" t="s">
        <v>190</v>
      </c>
      <c r="F5" s="90" t="s">
        <v>29</v>
      </c>
      <c r="G5" s="55" t="s">
        <v>191</v>
      </c>
      <c r="H5" s="55" t="s">
        <v>27</v>
      </c>
      <c r="I5" s="55" t="s">
        <v>192</v>
      </c>
      <c r="J5" s="60" t="s">
        <v>193</v>
      </c>
      <c r="K5" s="60" t="s">
        <v>194</v>
      </c>
      <c r="L5" s="124" t="s">
        <v>195</v>
      </c>
      <c r="M5" s="84" t="s">
        <v>21</v>
      </c>
      <c r="N5" s="124" t="s">
        <v>211</v>
      </c>
    </row>
    <row r="6" spans="1:14" x14ac:dyDescent="0.25">
      <c r="A6" s="53" t="s">
        <v>31</v>
      </c>
      <c r="B6" s="53">
        <v>0</v>
      </c>
      <c r="C6" s="91">
        <v>1</v>
      </c>
      <c r="D6" s="91">
        <v>0</v>
      </c>
      <c r="E6" s="91">
        <v>0</v>
      </c>
      <c r="F6" s="91">
        <v>2</v>
      </c>
      <c r="G6" s="54">
        <v>0</v>
      </c>
      <c r="H6" s="54">
        <v>0</v>
      </c>
      <c r="I6" s="54">
        <v>33</v>
      </c>
      <c r="J6" s="61">
        <v>10</v>
      </c>
      <c r="K6" s="61">
        <v>0</v>
      </c>
      <c r="L6" s="125">
        <v>0</v>
      </c>
      <c r="M6" s="68">
        <f t="shared" ref="M6:M38" si="0">SUM(B6:L6)</f>
        <v>46</v>
      </c>
      <c r="N6" s="125">
        <v>0</v>
      </c>
    </row>
    <row r="7" spans="1:14" x14ac:dyDescent="0.25">
      <c r="A7" s="53" t="s">
        <v>36</v>
      </c>
      <c r="B7" s="53">
        <v>0</v>
      </c>
      <c r="C7" s="91">
        <v>0</v>
      </c>
      <c r="D7" s="91">
        <v>0</v>
      </c>
      <c r="E7" s="91">
        <v>0</v>
      </c>
      <c r="F7" s="91">
        <v>4</v>
      </c>
      <c r="G7" s="54">
        <v>0</v>
      </c>
      <c r="H7" s="54">
        <v>0</v>
      </c>
      <c r="I7" s="54">
        <v>8</v>
      </c>
      <c r="J7" s="61">
        <v>0</v>
      </c>
      <c r="K7" s="61">
        <v>0</v>
      </c>
      <c r="L7" s="125">
        <v>0</v>
      </c>
      <c r="M7" s="68">
        <f t="shared" si="0"/>
        <v>12</v>
      </c>
      <c r="N7" s="125">
        <v>0</v>
      </c>
    </row>
    <row r="8" spans="1:14" x14ac:dyDescent="0.25">
      <c r="A8" s="53" t="s">
        <v>41</v>
      </c>
      <c r="B8" s="53">
        <v>1</v>
      </c>
      <c r="C8" s="91">
        <v>0</v>
      </c>
      <c r="D8" s="91">
        <v>0</v>
      </c>
      <c r="E8" s="91">
        <v>0</v>
      </c>
      <c r="F8" s="91">
        <v>9</v>
      </c>
      <c r="G8" s="54">
        <v>0</v>
      </c>
      <c r="H8" s="54">
        <v>0</v>
      </c>
      <c r="I8" s="54">
        <v>39</v>
      </c>
      <c r="J8" s="61">
        <v>0</v>
      </c>
      <c r="K8" s="61">
        <v>13</v>
      </c>
      <c r="L8" s="125">
        <v>0</v>
      </c>
      <c r="M8" s="68">
        <f t="shared" si="0"/>
        <v>62</v>
      </c>
      <c r="N8" s="125">
        <v>0</v>
      </c>
    </row>
    <row r="9" spans="1:14" x14ac:dyDescent="0.25">
      <c r="A9" s="53" t="s">
        <v>53</v>
      </c>
      <c r="B9" s="53">
        <v>0</v>
      </c>
      <c r="C9" s="91">
        <v>0</v>
      </c>
      <c r="D9" s="91">
        <v>0</v>
      </c>
      <c r="E9" s="91">
        <v>0</v>
      </c>
      <c r="F9" s="91">
        <v>2</v>
      </c>
      <c r="G9" s="54">
        <v>0</v>
      </c>
      <c r="H9" s="54">
        <v>0</v>
      </c>
      <c r="I9" s="54">
        <v>11</v>
      </c>
      <c r="J9" s="61">
        <v>0</v>
      </c>
      <c r="K9" s="61">
        <v>0</v>
      </c>
      <c r="L9" s="125">
        <v>0</v>
      </c>
      <c r="M9" s="68">
        <f t="shared" si="0"/>
        <v>13</v>
      </c>
      <c r="N9" s="125">
        <v>0</v>
      </c>
    </row>
    <row r="10" spans="1:14" x14ac:dyDescent="0.25">
      <c r="A10" s="45" t="s">
        <v>56</v>
      </c>
      <c r="B10" s="45">
        <v>0</v>
      </c>
      <c r="C10" s="92">
        <v>0</v>
      </c>
      <c r="D10" s="92">
        <v>0</v>
      </c>
      <c r="E10" s="92">
        <v>0</v>
      </c>
      <c r="F10" s="92">
        <v>0</v>
      </c>
      <c r="G10" s="36">
        <v>0</v>
      </c>
      <c r="H10" s="36">
        <v>0</v>
      </c>
      <c r="I10" s="36">
        <v>0</v>
      </c>
      <c r="J10" s="62">
        <v>0</v>
      </c>
      <c r="K10" s="62">
        <v>0</v>
      </c>
      <c r="L10" s="126">
        <v>39</v>
      </c>
      <c r="M10" s="69">
        <f t="shared" si="0"/>
        <v>39</v>
      </c>
      <c r="N10" s="126">
        <v>0</v>
      </c>
    </row>
    <row r="11" spans="1:14" x14ac:dyDescent="0.25">
      <c r="A11" s="45" t="s">
        <v>60</v>
      </c>
      <c r="B11" s="45">
        <v>0</v>
      </c>
      <c r="C11" s="92">
        <v>0</v>
      </c>
      <c r="D11" s="92">
        <v>0</v>
      </c>
      <c r="E11" s="92">
        <v>0</v>
      </c>
      <c r="F11" s="92">
        <v>0</v>
      </c>
      <c r="G11" s="36">
        <v>0</v>
      </c>
      <c r="H11" s="36">
        <v>0</v>
      </c>
      <c r="I11" s="36">
        <v>0</v>
      </c>
      <c r="J11" s="62">
        <v>14</v>
      </c>
      <c r="K11" s="62">
        <v>0</v>
      </c>
      <c r="L11" s="126">
        <v>0</v>
      </c>
      <c r="M11" s="69">
        <f t="shared" si="0"/>
        <v>14</v>
      </c>
      <c r="N11" s="126">
        <v>0</v>
      </c>
    </row>
    <row r="12" spans="1:14" x14ac:dyDescent="0.25">
      <c r="A12" s="45" t="s">
        <v>32</v>
      </c>
      <c r="B12" s="45">
        <v>0</v>
      </c>
      <c r="C12" s="92">
        <v>0</v>
      </c>
      <c r="D12" s="92">
        <v>0</v>
      </c>
      <c r="E12" s="92">
        <v>0</v>
      </c>
      <c r="F12" s="92">
        <v>12</v>
      </c>
      <c r="G12" s="36">
        <v>0</v>
      </c>
      <c r="H12" s="36">
        <v>0</v>
      </c>
      <c r="I12" s="36">
        <v>19</v>
      </c>
      <c r="J12" s="62">
        <v>35</v>
      </c>
      <c r="K12" s="62">
        <v>19</v>
      </c>
      <c r="L12" s="126">
        <v>0</v>
      </c>
      <c r="M12" s="69">
        <f t="shared" si="0"/>
        <v>85</v>
      </c>
      <c r="N12" s="126">
        <v>0</v>
      </c>
    </row>
    <row r="13" spans="1:14" x14ac:dyDescent="0.25">
      <c r="A13" s="45" t="s">
        <v>80</v>
      </c>
      <c r="B13" s="45">
        <v>0</v>
      </c>
      <c r="C13" s="92">
        <v>0</v>
      </c>
      <c r="D13" s="92">
        <v>0</v>
      </c>
      <c r="E13" s="92">
        <v>0</v>
      </c>
      <c r="F13" s="92">
        <v>8</v>
      </c>
      <c r="G13" s="36">
        <v>0</v>
      </c>
      <c r="H13" s="36">
        <v>0</v>
      </c>
      <c r="I13" s="36">
        <v>29</v>
      </c>
      <c r="J13" s="62">
        <v>24</v>
      </c>
      <c r="K13" s="62">
        <v>0</v>
      </c>
      <c r="L13" s="126">
        <v>0</v>
      </c>
      <c r="M13" s="69">
        <f t="shared" si="0"/>
        <v>61</v>
      </c>
      <c r="N13" s="126">
        <v>0</v>
      </c>
    </row>
    <row r="14" spans="1:14" x14ac:dyDescent="0.25">
      <c r="A14" s="45" t="s">
        <v>88</v>
      </c>
      <c r="B14" s="45">
        <v>0</v>
      </c>
      <c r="C14" s="92">
        <v>0</v>
      </c>
      <c r="D14" s="92">
        <v>0</v>
      </c>
      <c r="E14" s="92">
        <v>0</v>
      </c>
      <c r="F14" s="92">
        <v>0</v>
      </c>
      <c r="G14" s="36">
        <v>0</v>
      </c>
      <c r="H14" s="36">
        <v>0</v>
      </c>
      <c r="I14" s="36">
        <v>0</v>
      </c>
      <c r="J14" s="62">
        <v>0</v>
      </c>
      <c r="K14" s="62">
        <v>0</v>
      </c>
      <c r="L14" s="126">
        <v>0</v>
      </c>
      <c r="M14" s="69">
        <f t="shared" si="0"/>
        <v>0</v>
      </c>
      <c r="N14" s="126">
        <v>0</v>
      </c>
    </row>
    <row r="15" spans="1:14" x14ac:dyDescent="0.25">
      <c r="A15" s="45" t="s">
        <v>103</v>
      </c>
      <c r="B15" s="45">
        <v>0</v>
      </c>
      <c r="C15" s="92">
        <v>0</v>
      </c>
      <c r="D15" s="92">
        <v>3</v>
      </c>
      <c r="E15" s="92">
        <v>0</v>
      </c>
      <c r="F15" s="92">
        <v>1</v>
      </c>
      <c r="G15" s="36">
        <v>0</v>
      </c>
      <c r="H15" s="36">
        <v>0</v>
      </c>
      <c r="I15" s="36">
        <v>7</v>
      </c>
      <c r="J15" s="62">
        <v>21</v>
      </c>
      <c r="K15" s="62">
        <v>0</v>
      </c>
      <c r="L15" s="126">
        <v>0</v>
      </c>
      <c r="M15" s="69">
        <f t="shared" si="0"/>
        <v>32</v>
      </c>
      <c r="N15" s="126">
        <v>2</v>
      </c>
    </row>
    <row r="16" spans="1:14" x14ac:dyDescent="0.25">
      <c r="A16" s="45" t="s">
        <v>67</v>
      </c>
      <c r="B16" s="45">
        <v>1</v>
      </c>
      <c r="C16" s="92">
        <v>1</v>
      </c>
      <c r="D16" s="92">
        <v>0</v>
      </c>
      <c r="E16" s="92">
        <v>0</v>
      </c>
      <c r="F16" s="92">
        <v>5</v>
      </c>
      <c r="G16" s="36">
        <v>0</v>
      </c>
      <c r="H16" s="36">
        <v>8</v>
      </c>
      <c r="I16" s="36">
        <v>39</v>
      </c>
      <c r="J16" s="62">
        <v>0</v>
      </c>
      <c r="K16" s="62">
        <v>0</v>
      </c>
      <c r="L16" s="126">
        <v>0</v>
      </c>
      <c r="M16" s="69">
        <f t="shared" si="0"/>
        <v>54</v>
      </c>
      <c r="N16" s="126">
        <v>0</v>
      </c>
    </row>
    <row r="17" spans="1:14" x14ac:dyDescent="0.25">
      <c r="A17" s="45" t="s">
        <v>70</v>
      </c>
      <c r="B17" s="45">
        <v>0</v>
      </c>
      <c r="C17" s="92">
        <v>0</v>
      </c>
      <c r="D17" s="92">
        <v>3</v>
      </c>
      <c r="E17" s="92">
        <v>0</v>
      </c>
      <c r="F17" s="92">
        <v>3</v>
      </c>
      <c r="G17" s="36">
        <v>0</v>
      </c>
      <c r="H17" s="36">
        <v>32</v>
      </c>
      <c r="I17" s="36">
        <v>0</v>
      </c>
      <c r="J17" s="62">
        <v>25</v>
      </c>
      <c r="K17" s="62">
        <v>0</v>
      </c>
      <c r="L17" s="126">
        <v>0</v>
      </c>
      <c r="M17" s="69">
        <f t="shared" si="0"/>
        <v>63</v>
      </c>
      <c r="N17" s="126">
        <v>4</v>
      </c>
    </row>
    <row r="18" spans="1:14" x14ac:dyDescent="0.25">
      <c r="A18" s="45" t="s">
        <v>107</v>
      </c>
      <c r="B18" s="45">
        <v>0</v>
      </c>
      <c r="C18" s="92">
        <v>0</v>
      </c>
      <c r="D18" s="92">
        <v>0</v>
      </c>
      <c r="E18" s="92">
        <v>0</v>
      </c>
      <c r="F18" s="92">
        <v>0</v>
      </c>
      <c r="G18" s="36">
        <v>3</v>
      </c>
      <c r="H18" s="36">
        <v>0</v>
      </c>
      <c r="I18" s="36">
        <v>44</v>
      </c>
      <c r="J18" s="62">
        <v>0</v>
      </c>
      <c r="K18" s="62">
        <v>9</v>
      </c>
      <c r="L18" s="126">
        <v>0</v>
      </c>
      <c r="M18" s="69">
        <f t="shared" si="0"/>
        <v>56</v>
      </c>
      <c r="N18" s="126">
        <v>0</v>
      </c>
    </row>
    <row r="19" spans="1:14" x14ac:dyDescent="0.25">
      <c r="A19" s="45" t="s">
        <v>68</v>
      </c>
      <c r="B19" s="45">
        <v>0</v>
      </c>
      <c r="C19" s="92">
        <v>0</v>
      </c>
      <c r="D19" s="92">
        <v>0</v>
      </c>
      <c r="E19" s="92">
        <v>0</v>
      </c>
      <c r="F19" s="92">
        <v>4</v>
      </c>
      <c r="G19" s="36">
        <v>0</v>
      </c>
      <c r="H19" s="36">
        <v>0</v>
      </c>
      <c r="I19" s="36">
        <v>46</v>
      </c>
      <c r="J19" s="62">
        <v>0</v>
      </c>
      <c r="K19" s="62">
        <v>15</v>
      </c>
      <c r="L19" s="126">
        <v>0</v>
      </c>
      <c r="M19" s="69">
        <f t="shared" si="0"/>
        <v>65</v>
      </c>
      <c r="N19" s="126">
        <v>0</v>
      </c>
    </row>
    <row r="20" spans="1:14" x14ac:dyDescent="0.25">
      <c r="A20" s="45" t="s">
        <v>115</v>
      </c>
      <c r="B20" s="45">
        <v>0</v>
      </c>
      <c r="C20" s="92">
        <v>0</v>
      </c>
      <c r="D20" s="92">
        <v>0</v>
      </c>
      <c r="E20" s="92">
        <v>0</v>
      </c>
      <c r="F20" s="92">
        <v>6</v>
      </c>
      <c r="G20" s="36">
        <v>0</v>
      </c>
      <c r="H20" s="36">
        <v>0</v>
      </c>
      <c r="I20" s="36">
        <v>14</v>
      </c>
      <c r="J20" s="62">
        <v>0</v>
      </c>
      <c r="K20" s="62">
        <v>25</v>
      </c>
      <c r="L20" s="126">
        <v>0</v>
      </c>
      <c r="M20" s="69">
        <f t="shared" si="0"/>
        <v>45</v>
      </c>
      <c r="N20" s="126">
        <v>0</v>
      </c>
    </row>
    <row r="21" spans="1:14" x14ac:dyDescent="0.25">
      <c r="A21" s="45" t="s">
        <v>82</v>
      </c>
      <c r="B21" s="45">
        <v>0</v>
      </c>
      <c r="C21" s="92">
        <v>0</v>
      </c>
      <c r="D21" s="92">
        <v>0</v>
      </c>
      <c r="E21" s="92">
        <v>0</v>
      </c>
      <c r="F21" s="92">
        <v>0</v>
      </c>
      <c r="G21" s="36">
        <v>0</v>
      </c>
      <c r="H21" s="36">
        <v>4</v>
      </c>
      <c r="I21" s="36">
        <v>0</v>
      </c>
      <c r="J21" s="62">
        <v>0</v>
      </c>
      <c r="K21" s="62">
        <v>5</v>
      </c>
      <c r="L21" s="126">
        <v>0</v>
      </c>
      <c r="M21" s="69">
        <f t="shared" si="0"/>
        <v>9</v>
      </c>
      <c r="N21" s="126">
        <v>0</v>
      </c>
    </row>
    <row r="22" spans="1:14" x14ac:dyDescent="0.25">
      <c r="A22" s="45" t="s">
        <v>91</v>
      </c>
      <c r="B22" s="45">
        <v>0</v>
      </c>
      <c r="C22" s="92">
        <v>0</v>
      </c>
      <c r="D22" s="92">
        <v>0</v>
      </c>
      <c r="E22" s="92">
        <v>0</v>
      </c>
      <c r="F22" s="92">
        <v>5</v>
      </c>
      <c r="G22" s="36">
        <v>0</v>
      </c>
      <c r="H22" s="36">
        <v>0</v>
      </c>
      <c r="I22" s="36">
        <v>12</v>
      </c>
      <c r="J22" s="62">
        <v>0</v>
      </c>
      <c r="K22" s="62">
        <v>0</v>
      </c>
      <c r="L22" s="126">
        <v>0</v>
      </c>
      <c r="M22" s="69">
        <f t="shared" si="0"/>
        <v>17</v>
      </c>
      <c r="N22" s="126">
        <v>0</v>
      </c>
    </row>
    <row r="23" spans="1:14" x14ac:dyDescent="0.25">
      <c r="A23" s="45" t="s">
        <v>33</v>
      </c>
      <c r="B23" s="45">
        <v>0</v>
      </c>
      <c r="C23" s="92">
        <v>1</v>
      </c>
      <c r="D23" s="92">
        <v>0</v>
      </c>
      <c r="E23" s="92">
        <v>0</v>
      </c>
      <c r="F23" s="92">
        <v>1</v>
      </c>
      <c r="G23" s="36">
        <v>6</v>
      </c>
      <c r="H23" s="36">
        <v>0</v>
      </c>
      <c r="I23" s="36">
        <v>36</v>
      </c>
      <c r="J23" s="62">
        <v>0</v>
      </c>
      <c r="K23" s="62">
        <v>18</v>
      </c>
      <c r="L23" s="126">
        <v>0</v>
      </c>
      <c r="M23" s="69">
        <f t="shared" si="0"/>
        <v>62</v>
      </c>
      <c r="N23" s="126">
        <v>0</v>
      </c>
    </row>
    <row r="24" spans="1:14" x14ac:dyDescent="0.25">
      <c r="A24" s="78" t="s">
        <v>137</v>
      </c>
      <c r="B24" s="78">
        <v>0</v>
      </c>
      <c r="C24" s="93">
        <v>0</v>
      </c>
      <c r="D24" s="93">
        <v>0</v>
      </c>
      <c r="E24" s="93">
        <v>0</v>
      </c>
      <c r="F24" s="93">
        <v>21</v>
      </c>
      <c r="G24" s="79">
        <v>0</v>
      </c>
      <c r="H24" s="79">
        <v>0</v>
      </c>
      <c r="I24" s="79">
        <v>17</v>
      </c>
      <c r="J24" s="80">
        <v>7</v>
      </c>
      <c r="K24" s="80">
        <v>8</v>
      </c>
      <c r="L24" s="127">
        <v>1</v>
      </c>
      <c r="M24" s="69">
        <f t="shared" si="0"/>
        <v>54</v>
      </c>
      <c r="N24" s="127">
        <v>0</v>
      </c>
    </row>
    <row r="25" spans="1:14" x14ac:dyDescent="0.25">
      <c r="A25" s="78" t="s">
        <v>57</v>
      </c>
      <c r="B25" s="78">
        <v>0</v>
      </c>
      <c r="C25" s="93">
        <v>0</v>
      </c>
      <c r="D25" s="93">
        <v>0</v>
      </c>
      <c r="E25" s="93">
        <v>0</v>
      </c>
      <c r="F25" s="93">
        <v>1</v>
      </c>
      <c r="G25" s="79">
        <v>0</v>
      </c>
      <c r="H25" s="79">
        <v>0</v>
      </c>
      <c r="I25" s="79">
        <v>16</v>
      </c>
      <c r="J25" s="80">
        <v>0</v>
      </c>
      <c r="K25" s="80">
        <v>0</v>
      </c>
      <c r="L25" s="127">
        <v>0</v>
      </c>
      <c r="M25" s="69">
        <f t="shared" si="0"/>
        <v>17</v>
      </c>
      <c r="N25" s="127">
        <v>0</v>
      </c>
    </row>
    <row r="26" spans="1:14" x14ac:dyDescent="0.25">
      <c r="A26" s="161" t="s">
        <v>222</v>
      </c>
      <c r="B26" s="78">
        <v>0</v>
      </c>
      <c r="C26" s="93">
        <v>0</v>
      </c>
      <c r="D26" s="93">
        <v>0</v>
      </c>
      <c r="E26" s="93">
        <v>0</v>
      </c>
      <c r="F26" s="93">
        <v>0</v>
      </c>
      <c r="G26" s="79">
        <v>0</v>
      </c>
      <c r="H26" s="79">
        <v>0</v>
      </c>
      <c r="I26" s="79">
        <v>0</v>
      </c>
      <c r="J26" s="80">
        <v>0</v>
      </c>
      <c r="K26" s="80">
        <v>0</v>
      </c>
      <c r="L26" s="127">
        <v>13</v>
      </c>
      <c r="M26" s="69">
        <f t="shared" ref="M26" si="1">SUM(B26:L26)</f>
        <v>13</v>
      </c>
      <c r="N26" s="127">
        <v>0</v>
      </c>
    </row>
    <row r="27" spans="1:14" x14ac:dyDescent="0.25">
      <c r="A27" s="45" t="s">
        <v>147</v>
      </c>
      <c r="B27" s="45">
        <v>0</v>
      </c>
      <c r="C27" s="92">
        <v>0</v>
      </c>
      <c r="D27" s="92">
        <v>0</v>
      </c>
      <c r="E27" s="92">
        <v>0</v>
      </c>
      <c r="F27" s="92">
        <v>1</v>
      </c>
      <c r="G27" s="36">
        <v>0</v>
      </c>
      <c r="H27" s="36">
        <v>0</v>
      </c>
      <c r="I27" s="36">
        <v>0</v>
      </c>
      <c r="J27" s="62">
        <v>0</v>
      </c>
      <c r="K27" s="62">
        <v>3</v>
      </c>
      <c r="L27" s="126">
        <v>0</v>
      </c>
      <c r="M27" s="69">
        <f t="shared" si="0"/>
        <v>4</v>
      </c>
      <c r="N27" s="126">
        <v>0</v>
      </c>
    </row>
    <row r="28" spans="1:14" x14ac:dyDescent="0.25">
      <c r="A28" s="45" t="s">
        <v>44</v>
      </c>
      <c r="B28" s="45">
        <v>0</v>
      </c>
      <c r="C28" s="92">
        <v>1</v>
      </c>
      <c r="D28" s="92">
        <v>0</v>
      </c>
      <c r="E28" s="92">
        <v>0</v>
      </c>
      <c r="F28" s="92">
        <v>8</v>
      </c>
      <c r="G28" s="36">
        <v>0</v>
      </c>
      <c r="H28" s="36">
        <v>0</v>
      </c>
      <c r="I28" s="36">
        <v>13</v>
      </c>
      <c r="J28" s="62">
        <v>3</v>
      </c>
      <c r="K28" s="62">
        <v>3</v>
      </c>
      <c r="L28" s="126">
        <v>0</v>
      </c>
      <c r="M28" s="69">
        <f t="shared" si="0"/>
        <v>28</v>
      </c>
      <c r="N28" s="126">
        <v>0</v>
      </c>
    </row>
    <row r="29" spans="1:14" x14ac:dyDescent="0.25">
      <c r="A29" s="45" t="s">
        <v>158</v>
      </c>
      <c r="B29" s="45">
        <v>0</v>
      </c>
      <c r="C29" s="92">
        <v>0</v>
      </c>
      <c r="D29" s="92">
        <v>0</v>
      </c>
      <c r="E29" s="92">
        <v>2</v>
      </c>
      <c r="F29" s="92">
        <v>2</v>
      </c>
      <c r="G29" s="36">
        <v>16</v>
      </c>
      <c r="H29" s="36">
        <v>0</v>
      </c>
      <c r="I29" s="36">
        <v>0</v>
      </c>
      <c r="J29" s="62">
        <v>0</v>
      </c>
      <c r="K29" s="62">
        <v>0</v>
      </c>
      <c r="L29" s="126">
        <v>0</v>
      </c>
      <c r="M29" s="69">
        <f t="shared" si="0"/>
        <v>20</v>
      </c>
      <c r="N29" s="126">
        <v>0</v>
      </c>
    </row>
    <row r="30" spans="1:14" x14ac:dyDescent="0.25">
      <c r="A30" s="45" t="s">
        <v>166</v>
      </c>
      <c r="B30" s="45">
        <v>0</v>
      </c>
      <c r="C30" s="92">
        <v>0</v>
      </c>
      <c r="D30" s="92">
        <v>0</v>
      </c>
      <c r="E30" s="92">
        <v>0</v>
      </c>
      <c r="F30" s="92">
        <v>10</v>
      </c>
      <c r="G30" s="36">
        <v>0</v>
      </c>
      <c r="H30" s="36">
        <v>0</v>
      </c>
      <c r="I30" s="36">
        <v>0</v>
      </c>
      <c r="J30" s="62">
        <v>0</v>
      </c>
      <c r="K30" s="62">
        <v>0</v>
      </c>
      <c r="L30" s="126">
        <v>0</v>
      </c>
      <c r="M30" s="69">
        <f t="shared" si="0"/>
        <v>10</v>
      </c>
      <c r="N30" s="126">
        <v>0</v>
      </c>
    </row>
    <row r="31" spans="1:14" x14ac:dyDescent="0.25">
      <c r="A31" s="45" t="s">
        <v>154</v>
      </c>
      <c r="B31" s="45">
        <v>0</v>
      </c>
      <c r="C31" s="92">
        <v>0</v>
      </c>
      <c r="D31" s="92">
        <v>0</v>
      </c>
      <c r="E31" s="92">
        <v>0</v>
      </c>
      <c r="F31" s="92">
        <v>6</v>
      </c>
      <c r="G31" s="36">
        <v>0</v>
      </c>
      <c r="H31" s="36">
        <v>0</v>
      </c>
      <c r="I31" s="36">
        <v>13</v>
      </c>
      <c r="J31" s="62">
        <v>0</v>
      </c>
      <c r="K31" s="62">
        <v>9</v>
      </c>
      <c r="L31" s="126">
        <v>0</v>
      </c>
      <c r="M31" s="69">
        <f t="shared" si="0"/>
        <v>28</v>
      </c>
      <c r="N31" s="126">
        <v>0</v>
      </c>
    </row>
    <row r="32" spans="1:14" x14ac:dyDescent="0.25">
      <c r="A32" s="78" t="s">
        <v>152</v>
      </c>
      <c r="B32" s="78">
        <v>0</v>
      </c>
      <c r="C32" s="93">
        <v>0</v>
      </c>
      <c r="D32" s="93">
        <v>0</v>
      </c>
      <c r="E32" s="93">
        <v>0</v>
      </c>
      <c r="F32" s="93">
        <v>7</v>
      </c>
      <c r="G32" s="79">
        <v>0</v>
      </c>
      <c r="H32" s="79">
        <v>0</v>
      </c>
      <c r="I32" s="79">
        <v>27</v>
      </c>
      <c r="J32" s="80">
        <v>0</v>
      </c>
      <c r="K32" s="80">
        <v>15</v>
      </c>
      <c r="L32" s="127">
        <v>0</v>
      </c>
      <c r="M32" s="69">
        <f t="shared" si="0"/>
        <v>49</v>
      </c>
      <c r="N32" s="127">
        <v>0</v>
      </c>
    </row>
    <row r="33" spans="1:14" x14ac:dyDescent="0.25">
      <c r="A33" s="78" t="s">
        <v>93</v>
      </c>
      <c r="B33" s="78">
        <v>0</v>
      </c>
      <c r="C33" s="93">
        <v>0</v>
      </c>
      <c r="D33" s="93">
        <v>0</v>
      </c>
      <c r="E33" s="93">
        <v>0</v>
      </c>
      <c r="F33" s="93">
        <v>2</v>
      </c>
      <c r="G33" s="79">
        <v>0</v>
      </c>
      <c r="H33" s="79">
        <v>0</v>
      </c>
      <c r="I33" s="79">
        <v>9</v>
      </c>
      <c r="J33" s="80">
        <v>0</v>
      </c>
      <c r="K33" s="80">
        <v>0</v>
      </c>
      <c r="L33" s="127">
        <v>0</v>
      </c>
      <c r="M33" s="69">
        <f t="shared" si="0"/>
        <v>11</v>
      </c>
      <c r="N33" s="127">
        <v>0</v>
      </c>
    </row>
    <row r="34" spans="1:14" x14ac:dyDescent="0.25">
      <c r="A34" s="45" t="s">
        <v>46</v>
      </c>
      <c r="B34" s="45">
        <v>0</v>
      </c>
      <c r="C34" s="92">
        <v>0</v>
      </c>
      <c r="D34" s="92">
        <v>0</v>
      </c>
      <c r="E34" s="92">
        <v>0</v>
      </c>
      <c r="F34" s="92">
        <v>6</v>
      </c>
      <c r="G34" s="36">
        <v>0</v>
      </c>
      <c r="H34" s="36">
        <v>0</v>
      </c>
      <c r="I34" s="36">
        <v>10</v>
      </c>
      <c r="J34" s="62">
        <v>0</v>
      </c>
      <c r="K34" s="62">
        <v>15</v>
      </c>
      <c r="L34" s="126">
        <v>0</v>
      </c>
      <c r="M34" s="69">
        <f t="shared" si="0"/>
        <v>31</v>
      </c>
      <c r="N34" s="126">
        <v>0</v>
      </c>
    </row>
    <row r="35" spans="1:14" x14ac:dyDescent="0.25">
      <c r="A35" s="53" t="s">
        <v>168</v>
      </c>
      <c r="B35" s="53">
        <v>0</v>
      </c>
      <c r="C35" s="91">
        <v>0</v>
      </c>
      <c r="D35" s="91">
        <v>0</v>
      </c>
      <c r="E35" s="91">
        <v>0</v>
      </c>
      <c r="F35" s="91">
        <v>0</v>
      </c>
      <c r="G35" s="54">
        <v>0</v>
      </c>
      <c r="H35" s="54">
        <v>0</v>
      </c>
      <c r="I35" s="54">
        <v>0</v>
      </c>
      <c r="J35" s="61">
        <v>0</v>
      </c>
      <c r="K35" s="61">
        <v>0</v>
      </c>
      <c r="L35" s="125">
        <v>0</v>
      </c>
      <c r="M35" s="68">
        <f t="shared" si="0"/>
        <v>0</v>
      </c>
      <c r="N35" s="125">
        <v>0</v>
      </c>
    </row>
    <row r="36" spans="1:14" x14ac:dyDescent="0.25">
      <c r="A36" s="45" t="s">
        <v>86</v>
      </c>
      <c r="B36" s="45">
        <v>0</v>
      </c>
      <c r="C36" s="92">
        <v>0</v>
      </c>
      <c r="D36" s="92">
        <v>0</v>
      </c>
      <c r="E36" s="92">
        <v>0</v>
      </c>
      <c r="F36" s="92">
        <v>0</v>
      </c>
      <c r="G36" s="36">
        <v>0</v>
      </c>
      <c r="H36" s="36">
        <v>0</v>
      </c>
      <c r="I36" s="36">
        <v>0</v>
      </c>
      <c r="J36" s="62">
        <v>0</v>
      </c>
      <c r="K36" s="62">
        <v>8</v>
      </c>
      <c r="L36" s="126">
        <v>0</v>
      </c>
      <c r="M36" s="69">
        <f t="shared" si="0"/>
        <v>8</v>
      </c>
      <c r="N36" s="126">
        <v>0</v>
      </c>
    </row>
    <row r="37" spans="1:14" x14ac:dyDescent="0.25">
      <c r="A37" s="45" t="s">
        <v>159</v>
      </c>
      <c r="B37" s="45">
        <v>0</v>
      </c>
      <c r="C37" s="92">
        <v>0</v>
      </c>
      <c r="D37" s="92">
        <v>0</v>
      </c>
      <c r="E37" s="92">
        <v>0</v>
      </c>
      <c r="F37" s="92">
        <v>0</v>
      </c>
      <c r="G37" s="36">
        <v>0</v>
      </c>
      <c r="H37" s="36">
        <v>0</v>
      </c>
      <c r="I37" s="36">
        <v>8</v>
      </c>
      <c r="J37" s="62">
        <v>0</v>
      </c>
      <c r="K37" s="62">
        <v>0</v>
      </c>
      <c r="L37" s="126">
        <v>0</v>
      </c>
      <c r="M37" s="69">
        <f t="shared" si="0"/>
        <v>8</v>
      </c>
      <c r="N37" s="126">
        <v>0</v>
      </c>
    </row>
    <row r="38" spans="1:14" ht="15.75" thickBot="1" x14ac:dyDescent="0.3">
      <c r="A38" s="46" t="s">
        <v>131</v>
      </c>
      <c r="B38" s="46">
        <v>0</v>
      </c>
      <c r="C38" s="94">
        <v>0</v>
      </c>
      <c r="D38" s="94">
        <v>0</v>
      </c>
      <c r="E38" s="94">
        <v>0</v>
      </c>
      <c r="F38" s="94">
        <v>0</v>
      </c>
      <c r="G38" s="52">
        <v>0</v>
      </c>
      <c r="H38" s="52">
        <v>0</v>
      </c>
      <c r="I38" s="52">
        <v>0</v>
      </c>
      <c r="J38" s="63">
        <v>0</v>
      </c>
      <c r="K38" s="63">
        <v>0</v>
      </c>
      <c r="L38" s="128">
        <v>0</v>
      </c>
      <c r="M38" s="70">
        <f t="shared" si="0"/>
        <v>0</v>
      </c>
      <c r="N38" s="128">
        <v>0</v>
      </c>
    </row>
    <row r="39" spans="1:14" ht="15.75" thickBot="1" x14ac:dyDescent="0.3">
      <c r="A39" s="65"/>
      <c r="B39" s="123">
        <f t="shared" ref="B39:N39" si="2">SUM(B6:B38)</f>
        <v>2</v>
      </c>
      <c r="C39" s="95">
        <f t="shared" si="2"/>
        <v>4</v>
      </c>
      <c r="D39" s="95">
        <f t="shared" si="2"/>
        <v>6</v>
      </c>
      <c r="E39" s="95">
        <f t="shared" si="2"/>
        <v>2</v>
      </c>
      <c r="F39" s="95">
        <f t="shared" si="2"/>
        <v>126</v>
      </c>
      <c r="G39" s="87">
        <f t="shared" si="2"/>
        <v>25</v>
      </c>
      <c r="H39" s="87">
        <f t="shared" si="2"/>
        <v>44</v>
      </c>
      <c r="I39" s="87">
        <f t="shared" si="2"/>
        <v>450</v>
      </c>
      <c r="J39" s="88">
        <f t="shared" si="2"/>
        <v>139</v>
      </c>
      <c r="K39" s="88">
        <f t="shared" si="2"/>
        <v>165</v>
      </c>
      <c r="L39" s="129">
        <f t="shared" si="2"/>
        <v>53</v>
      </c>
      <c r="M39" s="89">
        <f t="shared" si="2"/>
        <v>1016</v>
      </c>
      <c r="N39" s="89">
        <f t="shared" si="2"/>
        <v>6</v>
      </c>
    </row>
    <row r="41" spans="1:14" x14ac:dyDescent="0.25">
      <c r="A41" s="122" t="s">
        <v>198</v>
      </c>
    </row>
    <row r="42" spans="1:14" x14ac:dyDescent="0.25">
      <c r="A42" s="122" t="s">
        <v>197</v>
      </c>
    </row>
    <row r="43" spans="1:14" s="184" customFormat="1" x14ac:dyDescent="0.25">
      <c r="A43" s="191"/>
    </row>
  </sheetData>
  <pageMargins left="0.31496062992125984" right="0.11811023622047245" top="0.55118110236220474" bottom="0.35433070866141736" header="0" footer="0.31496062992125984"/>
  <pageSetup paperSize="9" scale="80" fitToWidth="0" fitToHeight="0" orientation="landscape" r:id="rId1"/>
  <headerFooter>
    <oddHeader>&amp;L&amp;"Calibri"&amp;10&amp;K000000 Official&amp;1#_x000D_</oddHeader>
    <oddFooter>&amp;L&amp;"Arial,Bold"MHTC Ltd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61D4-0BEB-4F54-8E75-2B241177EA4F}">
  <sheetPr>
    <tabColor theme="4" tint="0.59999389629810485"/>
  </sheetPr>
  <dimension ref="A1:AL41"/>
  <sheetViews>
    <sheetView showGridLines="0" zoomScaleNormal="100" workbookViewId="0">
      <selection activeCell="G1" sqref="G1"/>
    </sheetView>
  </sheetViews>
  <sheetFormatPr defaultRowHeight="15" x14ac:dyDescent="0.25"/>
  <cols>
    <col min="1" max="1" width="28.140625" style="38" customWidth="1"/>
    <col min="2" max="2" width="10.7109375" style="38" customWidth="1"/>
    <col min="3" max="3" width="11.140625" style="38" customWidth="1"/>
    <col min="4" max="4" width="9.7109375" style="42" customWidth="1"/>
    <col min="5" max="11" width="9.7109375" style="43" customWidth="1"/>
    <col min="12" max="12" width="10.85546875" style="38" customWidth="1"/>
    <col min="13" max="13" width="9.7109375" style="42" customWidth="1"/>
    <col min="14" max="20" width="9.7109375" style="43" customWidth="1"/>
    <col min="21" max="21" width="10.28515625" style="38" customWidth="1"/>
    <col min="22" max="22" width="9.7109375" style="42" customWidth="1"/>
    <col min="23" max="29" width="9.7109375" style="43" customWidth="1"/>
    <col min="30" max="30" width="10.28515625" style="38" customWidth="1"/>
    <col min="31" max="38" width="9.7109375" style="38" customWidth="1"/>
    <col min="39" max="16384" width="9.140625" style="38"/>
  </cols>
  <sheetData>
    <row r="1" spans="1:38" s="40" customFormat="1" ht="18.75" x14ac:dyDescent="0.3">
      <c r="A1" s="39" t="str">
        <f>'Site Details '!B3</f>
        <v>East Twickenham, Controlled Parked Zone F</v>
      </c>
      <c r="B1" s="39"/>
    </row>
    <row r="2" spans="1:38" s="40" customFormat="1" ht="15.75" x14ac:dyDescent="0.25">
      <c r="A2" s="41" t="s">
        <v>24</v>
      </c>
      <c r="B2" s="41"/>
    </row>
    <row r="3" spans="1:38" ht="9" customHeight="1" thickBot="1" x14ac:dyDescent="0.3">
      <c r="A3" s="64"/>
    </row>
    <row r="4" spans="1:38" ht="15.75" customHeight="1" thickBot="1" x14ac:dyDescent="0.3">
      <c r="C4" s="194" t="s">
        <v>15</v>
      </c>
      <c r="D4" s="195"/>
      <c r="E4" s="195"/>
      <c r="F4" s="195"/>
      <c r="G4" s="195"/>
      <c r="H4" s="195"/>
      <c r="I4" s="195"/>
      <c r="J4" s="195"/>
      <c r="K4" s="196"/>
      <c r="L4" s="194" t="s">
        <v>215</v>
      </c>
      <c r="M4" s="195"/>
      <c r="N4" s="195"/>
      <c r="O4" s="195"/>
      <c r="P4" s="195"/>
      <c r="Q4" s="195"/>
      <c r="R4" s="195"/>
      <c r="S4" s="195"/>
      <c r="T4" s="196"/>
      <c r="U4" s="194" t="s">
        <v>23</v>
      </c>
      <c r="V4" s="195"/>
      <c r="W4" s="195"/>
      <c r="X4" s="195"/>
      <c r="Y4" s="195"/>
      <c r="Z4" s="195"/>
      <c r="AA4" s="195"/>
      <c r="AB4" s="195"/>
      <c r="AC4" s="196"/>
      <c r="AD4" s="194" t="s">
        <v>16</v>
      </c>
      <c r="AE4" s="195"/>
      <c r="AF4" s="195"/>
      <c r="AG4" s="195"/>
      <c r="AH4" s="195"/>
      <c r="AI4" s="195"/>
      <c r="AJ4" s="195"/>
      <c r="AK4" s="195"/>
      <c r="AL4" s="196"/>
    </row>
    <row r="5" spans="1:38" s="44" customFormat="1" ht="33.75" customHeight="1" thickBot="1" x14ac:dyDescent="0.25">
      <c r="A5" s="114" t="s">
        <v>7</v>
      </c>
      <c r="B5" s="67" t="s">
        <v>213</v>
      </c>
      <c r="C5" s="134" t="s">
        <v>202</v>
      </c>
      <c r="D5" s="56" t="s">
        <v>203</v>
      </c>
      <c r="E5" s="56" t="s">
        <v>204</v>
      </c>
      <c r="F5" s="56" t="s">
        <v>205</v>
      </c>
      <c r="G5" s="56" t="s">
        <v>206</v>
      </c>
      <c r="H5" s="56" t="s">
        <v>207</v>
      </c>
      <c r="I5" s="56" t="s">
        <v>238</v>
      </c>
      <c r="J5" s="168" t="s">
        <v>208</v>
      </c>
      <c r="K5" s="57" t="s">
        <v>239</v>
      </c>
      <c r="L5" s="134" t="s">
        <v>202</v>
      </c>
      <c r="M5" s="56" t="s">
        <v>203</v>
      </c>
      <c r="N5" s="56" t="s">
        <v>204</v>
      </c>
      <c r="O5" s="56" t="s">
        <v>205</v>
      </c>
      <c r="P5" s="56" t="s">
        <v>206</v>
      </c>
      <c r="Q5" s="56" t="s">
        <v>207</v>
      </c>
      <c r="R5" s="56" t="s">
        <v>238</v>
      </c>
      <c r="S5" s="168" t="s">
        <v>208</v>
      </c>
      <c r="T5" s="57" t="s">
        <v>239</v>
      </c>
      <c r="U5" s="134" t="s">
        <v>202</v>
      </c>
      <c r="V5" s="56" t="s">
        <v>203</v>
      </c>
      <c r="W5" s="56" t="s">
        <v>204</v>
      </c>
      <c r="X5" s="56" t="s">
        <v>205</v>
      </c>
      <c r="Y5" s="56" t="s">
        <v>206</v>
      </c>
      <c r="Z5" s="56" t="s">
        <v>207</v>
      </c>
      <c r="AA5" s="56" t="s">
        <v>238</v>
      </c>
      <c r="AB5" s="168" t="s">
        <v>208</v>
      </c>
      <c r="AC5" s="57" t="s">
        <v>239</v>
      </c>
      <c r="AD5" s="134" t="s">
        <v>202</v>
      </c>
      <c r="AE5" s="56" t="s">
        <v>203</v>
      </c>
      <c r="AF5" s="56" t="s">
        <v>204</v>
      </c>
      <c r="AG5" s="56" t="s">
        <v>205</v>
      </c>
      <c r="AH5" s="56" t="s">
        <v>206</v>
      </c>
      <c r="AI5" s="56" t="s">
        <v>207</v>
      </c>
      <c r="AJ5" s="56" t="s">
        <v>238</v>
      </c>
      <c r="AK5" s="168" t="s">
        <v>208</v>
      </c>
      <c r="AL5" s="57" t="s">
        <v>239</v>
      </c>
    </row>
    <row r="6" spans="1:38" x14ac:dyDescent="0.25">
      <c r="A6" s="53" t="str">
        <f>'Table 1-Parking Supply by road '!A6</f>
        <v>Alexandra Road</v>
      </c>
      <c r="B6" s="130">
        <f>'Table 1-Parking Supply by road '!M6</f>
        <v>46</v>
      </c>
      <c r="C6" s="135">
        <v>37.4</v>
      </c>
      <c r="D6" s="108">
        <v>29</v>
      </c>
      <c r="E6" s="109">
        <v>30</v>
      </c>
      <c r="F6" s="109">
        <v>29</v>
      </c>
      <c r="G6" s="109">
        <v>33</v>
      </c>
      <c r="H6" s="109">
        <v>26</v>
      </c>
      <c r="I6" s="169">
        <v>28</v>
      </c>
      <c r="J6" s="169">
        <v>25</v>
      </c>
      <c r="K6" s="136">
        <v>33</v>
      </c>
      <c r="L6" s="135">
        <v>0</v>
      </c>
      <c r="M6" s="108">
        <v>8.4</v>
      </c>
      <c r="N6" s="109">
        <v>10.4</v>
      </c>
      <c r="O6" s="109">
        <v>7.4</v>
      </c>
      <c r="P6" s="109">
        <v>6</v>
      </c>
      <c r="Q6" s="109">
        <v>9</v>
      </c>
      <c r="R6" s="169">
        <v>10</v>
      </c>
      <c r="S6" s="169">
        <v>9.4</v>
      </c>
      <c r="T6" s="136">
        <v>7</v>
      </c>
      <c r="U6" s="140">
        <f t="shared" ref="U6:U38" si="0">C6+L6</f>
        <v>37.4</v>
      </c>
      <c r="V6" s="47">
        <f t="shared" ref="V6:V38" si="1">D6+M6</f>
        <v>37.4</v>
      </c>
      <c r="W6" s="48">
        <f t="shared" ref="W6:W38" si="2">E6+N6</f>
        <v>40.4</v>
      </c>
      <c r="X6" s="48">
        <f t="shared" ref="X6:X38" si="3">F6+O6</f>
        <v>36.4</v>
      </c>
      <c r="Y6" s="48">
        <f t="shared" ref="Y6:Y38" si="4">G6+P6</f>
        <v>39</v>
      </c>
      <c r="Z6" s="48">
        <f t="shared" ref="Z6:Z38" si="5">H6+Q6</f>
        <v>35</v>
      </c>
      <c r="AA6" s="48">
        <f t="shared" ref="AA6:AC6" si="6">I6+R6</f>
        <v>38</v>
      </c>
      <c r="AB6" s="48">
        <f t="shared" si="6"/>
        <v>34.4</v>
      </c>
      <c r="AC6" s="48">
        <f t="shared" si="6"/>
        <v>40</v>
      </c>
      <c r="AD6" s="143">
        <f t="shared" ref="AD6:AI6" si="7">IF($B6&gt;0,U6/$B6,"-")</f>
        <v>0.81304347826086953</v>
      </c>
      <c r="AE6" s="66">
        <f t="shared" si="7"/>
        <v>0.81304347826086953</v>
      </c>
      <c r="AF6" s="66">
        <f t="shared" si="7"/>
        <v>0.87826086956521732</v>
      </c>
      <c r="AG6" s="66">
        <f t="shared" si="7"/>
        <v>0.79130434782608694</v>
      </c>
      <c r="AH6" s="66">
        <f t="shared" si="7"/>
        <v>0.84782608695652173</v>
      </c>
      <c r="AI6" s="66">
        <f t="shared" si="7"/>
        <v>0.76086956521739135</v>
      </c>
      <c r="AJ6" s="66">
        <f t="shared" ref="AJ6:AL6" si="8">IF($B6&gt;0,AA6/$B6,"-")</f>
        <v>0.82608695652173914</v>
      </c>
      <c r="AK6" s="66">
        <f t="shared" si="8"/>
        <v>0.74782608695652175</v>
      </c>
      <c r="AL6" s="66">
        <f t="shared" si="8"/>
        <v>0.86956521739130432</v>
      </c>
    </row>
    <row r="7" spans="1:38" x14ac:dyDescent="0.25">
      <c r="A7" s="45" t="str">
        <f>'Table 1-Parking Supply by road '!A7</f>
        <v>Arlington Close</v>
      </c>
      <c r="B7" s="131">
        <f>'Table 1-Parking Supply by road '!M7</f>
        <v>12</v>
      </c>
      <c r="C7" s="137">
        <v>9</v>
      </c>
      <c r="D7" s="110">
        <v>4</v>
      </c>
      <c r="E7" s="111">
        <v>3</v>
      </c>
      <c r="F7" s="111">
        <v>4</v>
      </c>
      <c r="G7" s="111">
        <v>4</v>
      </c>
      <c r="H7" s="111">
        <v>8</v>
      </c>
      <c r="I7" s="170">
        <v>7</v>
      </c>
      <c r="J7" s="170">
        <v>6</v>
      </c>
      <c r="K7" s="138">
        <v>7</v>
      </c>
      <c r="L7" s="137">
        <v>0</v>
      </c>
      <c r="M7" s="110">
        <v>1</v>
      </c>
      <c r="N7" s="111">
        <v>0</v>
      </c>
      <c r="O7" s="111">
        <v>0</v>
      </c>
      <c r="P7" s="111">
        <v>0</v>
      </c>
      <c r="Q7" s="111">
        <v>0</v>
      </c>
      <c r="R7" s="170">
        <v>0</v>
      </c>
      <c r="S7" s="170">
        <v>0</v>
      </c>
      <c r="T7" s="138">
        <v>0</v>
      </c>
      <c r="U7" s="141">
        <f t="shared" si="0"/>
        <v>9</v>
      </c>
      <c r="V7" s="49">
        <f t="shared" si="1"/>
        <v>5</v>
      </c>
      <c r="W7" s="50">
        <f t="shared" si="2"/>
        <v>3</v>
      </c>
      <c r="X7" s="50">
        <f t="shared" si="3"/>
        <v>4</v>
      </c>
      <c r="Y7" s="50">
        <f t="shared" si="4"/>
        <v>4</v>
      </c>
      <c r="Z7" s="50">
        <f t="shared" si="5"/>
        <v>8</v>
      </c>
      <c r="AA7" s="48">
        <f t="shared" ref="AA7:AA38" si="9">I7+R7</f>
        <v>7</v>
      </c>
      <c r="AB7" s="48">
        <f t="shared" ref="AB7:AB38" si="10">J7+S7</f>
        <v>6</v>
      </c>
      <c r="AC7" s="48">
        <f t="shared" ref="AC7:AC38" si="11">K7+T7</f>
        <v>7</v>
      </c>
      <c r="AD7" s="143">
        <f t="shared" ref="AD7:AD25" si="12">IF($B7&gt;0,U7/$B7,"-")</f>
        <v>0.75</v>
      </c>
      <c r="AE7" s="66">
        <f t="shared" ref="AE7:AE25" si="13">IF($B7&gt;0,V7/$B7,"-")</f>
        <v>0.41666666666666669</v>
      </c>
      <c r="AF7" s="66">
        <f t="shared" ref="AF7:AF25" si="14">IF($B7&gt;0,W7/$B7,"-")</f>
        <v>0.25</v>
      </c>
      <c r="AG7" s="66">
        <f t="shared" ref="AG7:AG25" si="15">IF($B7&gt;0,X7/$B7,"-")</f>
        <v>0.33333333333333331</v>
      </c>
      <c r="AH7" s="66">
        <f t="shared" ref="AH7:AH25" si="16">IF($B7&gt;0,Y7/$B7,"-")</f>
        <v>0.33333333333333331</v>
      </c>
      <c r="AI7" s="66">
        <f t="shared" ref="AI7:AI38" si="17">IF($B7&gt;0,Z7/$B7,"-")</f>
        <v>0.66666666666666663</v>
      </c>
      <c r="AJ7" s="66">
        <f t="shared" ref="AJ7:AJ38" si="18">IF($B7&gt;0,AA7/$B7,"-")</f>
        <v>0.58333333333333337</v>
      </c>
      <c r="AK7" s="66">
        <f t="shared" ref="AK7:AK38" si="19">IF($B7&gt;0,AB7/$B7,"-")</f>
        <v>0.5</v>
      </c>
      <c r="AL7" s="66">
        <f t="shared" ref="AL7:AL38" si="20">IF($B7&gt;0,AC7/$B7,"-")</f>
        <v>0.58333333333333337</v>
      </c>
    </row>
    <row r="8" spans="1:38" x14ac:dyDescent="0.25">
      <c r="A8" s="45" t="str">
        <f>'Table 1-Parking Supply by road '!A8</f>
        <v>Arlington Road</v>
      </c>
      <c r="B8" s="131">
        <f>'Table 1-Parking Supply by road '!M8</f>
        <v>62</v>
      </c>
      <c r="C8" s="139">
        <v>46.4</v>
      </c>
      <c r="D8" s="112">
        <v>35</v>
      </c>
      <c r="E8" s="112">
        <v>29</v>
      </c>
      <c r="F8" s="112">
        <v>30</v>
      </c>
      <c r="G8" s="112">
        <v>33</v>
      </c>
      <c r="H8" s="112">
        <v>34.799999999999997</v>
      </c>
      <c r="I8" s="171">
        <v>35.799999999999997</v>
      </c>
      <c r="J8" s="171">
        <v>33.799999999999997</v>
      </c>
      <c r="K8" s="113">
        <v>37.799999999999997</v>
      </c>
      <c r="L8" s="139">
        <v>0</v>
      </c>
      <c r="M8" s="112">
        <v>9</v>
      </c>
      <c r="N8" s="112">
        <v>10</v>
      </c>
      <c r="O8" s="112">
        <v>9</v>
      </c>
      <c r="P8" s="112">
        <v>11</v>
      </c>
      <c r="Q8" s="112">
        <v>15</v>
      </c>
      <c r="R8" s="171">
        <v>15</v>
      </c>
      <c r="S8" s="171">
        <v>12</v>
      </c>
      <c r="T8" s="113">
        <v>11</v>
      </c>
      <c r="U8" s="142">
        <f t="shared" si="0"/>
        <v>46.4</v>
      </c>
      <c r="V8" s="51">
        <f t="shared" si="1"/>
        <v>44</v>
      </c>
      <c r="W8" s="51">
        <f t="shared" si="2"/>
        <v>39</v>
      </c>
      <c r="X8" s="51">
        <f t="shared" si="3"/>
        <v>39</v>
      </c>
      <c r="Y8" s="51">
        <f t="shared" si="4"/>
        <v>44</v>
      </c>
      <c r="Z8" s="51">
        <f t="shared" si="5"/>
        <v>49.8</v>
      </c>
      <c r="AA8" s="48">
        <f t="shared" si="9"/>
        <v>50.8</v>
      </c>
      <c r="AB8" s="48">
        <f t="shared" si="10"/>
        <v>45.8</v>
      </c>
      <c r="AC8" s="48">
        <f t="shared" si="11"/>
        <v>48.8</v>
      </c>
      <c r="AD8" s="143">
        <f t="shared" si="12"/>
        <v>0.74838709677419357</v>
      </c>
      <c r="AE8" s="66">
        <f t="shared" si="13"/>
        <v>0.70967741935483875</v>
      </c>
      <c r="AF8" s="66">
        <f t="shared" si="14"/>
        <v>0.62903225806451613</v>
      </c>
      <c r="AG8" s="66">
        <f t="shared" si="15"/>
        <v>0.62903225806451613</v>
      </c>
      <c r="AH8" s="66">
        <f t="shared" si="16"/>
        <v>0.70967741935483875</v>
      </c>
      <c r="AI8" s="66">
        <f t="shared" si="17"/>
        <v>0.8032258064516129</v>
      </c>
      <c r="AJ8" s="66">
        <f t="shared" si="18"/>
        <v>0.8193548387096774</v>
      </c>
      <c r="AK8" s="66">
        <f t="shared" si="19"/>
        <v>0.73870967741935478</v>
      </c>
      <c r="AL8" s="66">
        <f t="shared" si="20"/>
        <v>0.78709677419354829</v>
      </c>
    </row>
    <row r="9" spans="1:38" x14ac:dyDescent="0.25">
      <c r="A9" s="45" t="str">
        <f>'Table 1-Parking Supply by road '!A9</f>
        <v>Beaulieu Close</v>
      </c>
      <c r="B9" s="131">
        <f>'Table 1-Parking Supply by road '!M9</f>
        <v>13</v>
      </c>
      <c r="C9" s="137">
        <v>11</v>
      </c>
      <c r="D9" s="110">
        <v>8</v>
      </c>
      <c r="E9" s="111">
        <v>8</v>
      </c>
      <c r="F9" s="111">
        <v>7</v>
      </c>
      <c r="G9" s="111">
        <v>9</v>
      </c>
      <c r="H9" s="111">
        <v>5</v>
      </c>
      <c r="I9" s="170">
        <v>11</v>
      </c>
      <c r="J9" s="170">
        <v>8</v>
      </c>
      <c r="K9" s="138">
        <v>9</v>
      </c>
      <c r="L9" s="137">
        <v>0</v>
      </c>
      <c r="M9" s="110">
        <v>1</v>
      </c>
      <c r="N9" s="111">
        <v>0</v>
      </c>
      <c r="O9" s="111">
        <v>1</v>
      </c>
      <c r="P9" s="111">
        <v>1</v>
      </c>
      <c r="Q9" s="111">
        <v>1</v>
      </c>
      <c r="R9" s="170">
        <v>1</v>
      </c>
      <c r="S9" s="170">
        <v>1</v>
      </c>
      <c r="T9" s="138">
        <v>3</v>
      </c>
      <c r="U9" s="141">
        <f t="shared" si="0"/>
        <v>11</v>
      </c>
      <c r="V9" s="49">
        <f t="shared" si="1"/>
        <v>9</v>
      </c>
      <c r="W9" s="50">
        <f t="shared" si="2"/>
        <v>8</v>
      </c>
      <c r="X9" s="50">
        <f t="shared" si="3"/>
        <v>8</v>
      </c>
      <c r="Y9" s="50">
        <f t="shared" si="4"/>
        <v>10</v>
      </c>
      <c r="Z9" s="50">
        <f t="shared" si="5"/>
        <v>6</v>
      </c>
      <c r="AA9" s="48">
        <f t="shared" si="9"/>
        <v>12</v>
      </c>
      <c r="AB9" s="48">
        <f t="shared" si="10"/>
        <v>9</v>
      </c>
      <c r="AC9" s="48">
        <f t="shared" si="11"/>
        <v>12</v>
      </c>
      <c r="AD9" s="143">
        <f t="shared" si="12"/>
        <v>0.84615384615384615</v>
      </c>
      <c r="AE9" s="66">
        <f t="shared" si="13"/>
        <v>0.69230769230769229</v>
      </c>
      <c r="AF9" s="66">
        <f t="shared" si="14"/>
        <v>0.61538461538461542</v>
      </c>
      <c r="AG9" s="66">
        <f t="shared" si="15"/>
        <v>0.61538461538461542</v>
      </c>
      <c r="AH9" s="66">
        <f t="shared" si="16"/>
        <v>0.76923076923076927</v>
      </c>
      <c r="AI9" s="66">
        <f t="shared" si="17"/>
        <v>0.46153846153846156</v>
      </c>
      <c r="AJ9" s="66">
        <f t="shared" si="18"/>
        <v>0.92307692307692313</v>
      </c>
      <c r="AK9" s="66">
        <f t="shared" si="19"/>
        <v>0.69230769230769229</v>
      </c>
      <c r="AL9" s="66">
        <f t="shared" si="20"/>
        <v>0.92307692307692313</v>
      </c>
    </row>
    <row r="10" spans="1:38" x14ac:dyDescent="0.25">
      <c r="A10" s="45" t="str">
        <f>'Table 1-Parking Supply by road '!A10</f>
        <v>Beresford Avenue</v>
      </c>
      <c r="B10" s="131">
        <f>'Table 1-Parking Supply by road '!M10</f>
        <v>39</v>
      </c>
      <c r="C10" s="137">
        <v>31</v>
      </c>
      <c r="D10" s="110">
        <v>20</v>
      </c>
      <c r="E10" s="111">
        <v>18</v>
      </c>
      <c r="F10" s="111">
        <v>19</v>
      </c>
      <c r="G10" s="111">
        <v>22</v>
      </c>
      <c r="H10" s="111">
        <v>19</v>
      </c>
      <c r="I10" s="170">
        <v>18</v>
      </c>
      <c r="J10" s="170">
        <v>17</v>
      </c>
      <c r="K10" s="138">
        <v>17</v>
      </c>
      <c r="L10" s="137">
        <v>0</v>
      </c>
      <c r="M10" s="110">
        <v>23</v>
      </c>
      <c r="N10" s="111">
        <v>20</v>
      </c>
      <c r="O10" s="111">
        <v>22</v>
      </c>
      <c r="P10" s="111">
        <v>10</v>
      </c>
      <c r="Q10" s="111">
        <v>17</v>
      </c>
      <c r="R10" s="170">
        <v>10</v>
      </c>
      <c r="S10" s="170">
        <v>19</v>
      </c>
      <c r="T10" s="138">
        <v>15</v>
      </c>
      <c r="U10" s="141">
        <f t="shared" si="0"/>
        <v>31</v>
      </c>
      <c r="V10" s="49">
        <f t="shared" si="1"/>
        <v>43</v>
      </c>
      <c r="W10" s="50">
        <f t="shared" si="2"/>
        <v>38</v>
      </c>
      <c r="X10" s="50">
        <f t="shared" si="3"/>
        <v>41</v>
      </c>
      <c r="Y10" s="50">
        <f t="shared" si="4"/>
        <v>32</v>
      </c>
      <c r="Z10" s="50">
        <f t="shared" si="5"/>
        <v>36</v>
      </c>
      <c r="AA10" s="48">
        <f t="shared" si="9"/>
        <v>28</v>
      </c>
      <c r="AB10" s="48">
        <f t="shared" si="10"/>
        <v>36</v>
      </c>
      <c r="AC10" s="48">
        <f t="shared" si="11"/>
        <v>32</v>
      </c>
      <c r="AD10" s="143">
        <f t="shared" si="12"/>
        <v>0.79487179487179482</v>
      </c>
      <c r="AE10" s="66">
        <f t="shared" si="13"/>
        <v>1.1025641025641026</v>
      </c>
      <c r="AF10" s="66">
        <f t="shared" si="14"/>
        <v>0.97435897435897434</v>
      </c>
      <c r="AG10" s="66">
        <f t="shared" si="15"/>
        <v>1.0512820512820513</v>
      </c>
      <c r="AH10" s="66">
        <f t="shared" si="16"/>
        <v>0.82051282051282048</v>
      </c>
      <c r="AI10" s="66">
        <f t="shared" si="17"/>
        <v>0.92307692307692313</v>
      </c>
      <c r="AJ10" s="66">
        <f t="shared" si="18"/>
        <v>0.71794871794871795</v>
      </c>
      <c r="AK10" s="66">
        <f t="shared" si="19"/>
        <v>0.92307692307692313</v>
      </c>
      <c r="AL10" s="66">
        <f t="shared" si="20"/>
        <v>0.82051282051282048</v>
      </c>
    </row>
    <row r="11" spans="1:38" x14ac:dyDescent="0.25">
      <c r="A11" s="45" t="str">
        <f>'Table 1-Parking Supply by road '!A11</f>
        <v>Bridge Street</v>
      </c>
      <c r="B11" s="131">
        <f>'Table 1-Parking Supply by road '!M11</f>
        <v>14</v>
      </c>
      <c r="C11" s="137">
        <v>1</v>
      </c>
      <c r="D11" s="110">
        <v>0</v>
      </c>
      <c r="E11" s="111">
        <v>0</v>
      </c>
      <c r="F11" s="111">
        <v>0</v>
      </c>
      <c r="G11" s="111">
        <v>1</v>
      </c>
      <c r="H11" s="111">
        <v>1</v>
      </c>
      <c r="I11" s="170">
        <v>2</v>
      </c>
      <c r="J11" s="170">
        <v>1</v>
      </c>
      <c r="K11" s="138">
        <v>1</v>
      </c>
      <c r="L11" s="137">
        <v>0</v>
      </c>
      <c r="M11" s="110">
        <v>8</v>
      </c>
      <c r="N11" s="111">
        <v>11</v>
      </c>
      <c r="O11" s="111">
        <v>8</v>
      </c>
      <c r="P11" s="111">
        <v>7</v>
      </c>
      <c r="Q11" s="111">
        <v>12</v>
      </c>
      <c r="R11" s="170">
        <v>10</v>
      </c>
      <c r="S11" s="170">
        <v>12</v>
      </c>
      <c r="T11" s="138">
        <v>13</v>
      </c>
      <c r="U11" s="141">
        <f t="shared" si="0"/>
        <v>1</v>
      </c>
      <c r="V11" s="49">
        <f t="shared" si="1"/>
        <v>8</v>
      </c>
      <c r="W11" s="50">
        <f t="shared" si="2"/>
        <v>11</v>
      </c>
      <c r="X11" s="50">
        <f t="shared" si="3"/>
        <v>8</v>
      </c>
      <c r="Y11" s="50">
        <f t="shared" si="4"/>
        <v>8</v>
      </c>
      <c r="Z11" s="50">
        <f t="shared" si="5"/>
        <v>13</v>
      </c>
      <c r="AA11" s="48">
        <f t="shared" si="9"/>
        <v>12</v>
      </c>
      <c r="AB11" s="48">
        <f t="shared" si="10"/>
        <v>13</v>
      </c>
      <c r="AC11" s="48">
        <f t="shared" si="11"/>
        <v>14</v>
      </c>
      <c r="AD11" s="143">
        <f t="shared" si="12"/>
        <v>7.1428571428571425E-2</v>
      </c>
      <c r="AE11" s="66">
        <f t="shared" si="13"/>
        <v>0.5714285714285714</v>
      </c>
      <c r="AF11" s="66">
        <f t="shared" si="14"/>
        <v>0.7857142857142857</v>
      </c>
      <c r="AG11" s="66">
        <f t="shared" si="15"/>
        <v>0.5714285714285714</v>
      </c>
      <c r="AH11" s="66">
        <f t="shared" si="16"/>
        <v>0.5714285714285714</v>
      </c>
      <c r="AI11" s="66">
        <f t="shared" si="17"/>
        <v>0.9285714285714286</v>
      </c>
      <c r="AJ11" s="66">
        <f t="shared" si="18"/>
        <v>0.8571428571428571</v>
      </c>
      <c r="AK11" s="66">
        <f t="shared" si="19"/>
        <v>0.9285714285714286</v>
      </c>
      <c r="AL11" s="66">
        <f t="shared" si="20"/>
        <v>1</v>
      </c>
    </row>
    <row r="12" spans="1:38" x14ac:dyDescent="0.25">
      <c r="A12" s="45" t="str">
        <f>'Table 1-Parking Supply by road '!A12</f>
        <v>Cambridge Park</v>
      </c>
      <c r="B12" s="131">
        <f>'Table 1-Parking Supply by road '!M12</f>
        <v>85</v>
      </c>
      <c r="C12" s="137">
        <v>37</v>
      </c>
      <c r="D12" s="110">
        <v>18</v>
      </c>
      <c r="E12" s="111">
        <v>18</v>
      </c>
      <c r="F12" s="111">
        <v>22</v>
      </c>
      <c r="G12" s="111">
        <v>23</v>
      </c>
      <c r="H12" s="111">
        <v>17</v>
      </c>
      <c r="I12" s="170">
        <v>18</v>
      </c>
      <c r="J12" s="170">
        <v>17</v>
      </c>
      <c r="K12" s="138">
        <v>23</v>
      </c>
      <c r="L12" s="137">
        <v>0</v>
      </c>
      <c r="M12" s="110">
        <v>16</v>
      </c>
      <c r="N12" s="111">
        <v>18</v>
      </c>
      <c r="O12" s="111">
        <v>18</v>
      </c>
      <c r="P12" s="111">
        <v>7</v>
      </c>
      <c r="Q12" s="111">
        <v>20</v>
      </c>
      <c r="R12" s="170">
        <v>12</v>
      </c>
      <c r="S12" s="170">
        <v>9</v>
      </c>
      <c r="T12" s="138">
        <v>10</v>
      </c>
      <c r="U12" s="141">
        <f t="shared" si="0"/>
        <v>37</v>
      </c>
      <c r="V12" s="49">
        <f t="shared" si="1"/>
        <v>34</v>
      </c>
      <c r="W12" s="50">
        <f t="shared" si="2"/>
        <v>36</v>
      </c>
      <c r="X12" s="50">
        <f t="shared" si="3"/>
        <v>40</v>
      </c>
      <c r="Y12" s="50">
        <f t="shared" si="4"/>
        <v>30</v>
      </c>
      <c r="Z12" s="50">
        <f t="shared" si="5"/>
        <v>37</v>
      </c>
      <c r="AA12" s="48">
        <f t="shared" si="9"/>
        <v>30</v>
      </c>
      <c r="AB12" s="48">
        <f t="shared" si="10"/>
        <v>26</v>
      </c>
      <c r="AC12" s="48">
        <f t="shared" si="11"/>
        <v>33</v>
      </c>
      <c r="AD12" s="143">
        <f t="shared" si="12"/>
        <v>0.43529411764705883</v>
      </c>
      <c r="AE12" s="66">
        <f t="shared" si="13"/>
        <v>0.4</v>
      </c>
      <c r="AF12" s="66">
        <f t="shared" si="14"/>
        <v>0.42352941176470588</v>
      </c>
      <c r="AG12" s="66">
        <f t="shared" si="15"/>
        <v>0.47058823529411764</v>
      </c>
      <c r="AH12" s="66">
        <f t="shared" si="16"/>
        <v>0.35294117647058826</v>
      </c>
      <c r="AI12" s="66">
        <f t="shared" si="17"/>
        <v>0.43529411764705883</v>
      </c>
      <c r="AJ12" s="66">
        <f t="shared" si="18"/>
        <v>0.35294117647058826</v>
      </c>
      <c r="AK12" s="66">
        <f t="shared" si="19"/>
        <v>0.30588235294117649</v>
      </c>
      <c r="AL12" s="66">
        <f t="shared" si="20"/>
        <v>0.38823529411764707</v>
      </c>
    </row>
    <row r="13" spans="1:38" x14ac:dyDescent="0.25">
      <c r="A13" s="45" t="str">
        <f>'Table 1-Parking Supply by road '!A13</f>
        <v>Cambridge Park (North branch)</v>
      </c>
      <c r="B13" s="131">
        <f>'Table 1-Parking Supply by road '!M13</f>
        <v>61</v>
      </c>
      <c r="C13" s="137">
        <v>44.4</v>
      </c>
      <c r="D13" s="110">
        <v>38.4</v>
      </c>
      <c r="E13" s="111">
        <v>34.4</v>
      </c>
      <c r="F13" s="111">
        <v>35.4</v>
      </c>
      <c r="G13" s="111">
        <v>36.4</v>
      </c>
      <c r="H13" s="111">
        <v>30.4</v>
      </c>
      <c r="I13" s="170">
        <v>39.4</v>
      </c>
      <c r="J13" s="170">
        <v>28.4</v>
      </c>
      <c r="K13" s="138">
        <v>31.4</v>
      </c>
      <c r="L13" s="137">
        <v>0</v>
      </c>
      <c r="M13" s="110">
        <v>3</v>
      </c>
      <c r="N13" s="111">
        <v>8</v>
      </c>
      <c r="O13" s="111">
        <v>7</v>
      </c>
      <c r="P13" s="111">
        <v>6</v>
      </c>
      <c r="Q13" s="111">
        <v>9</v>
      </c>
      <c r="R13" s="170">
        <v>10</v>
      </c>
      <c r="S13" s="170">
        <v>16</v>
      </c>
      <c r="T13" s="138">
        <v>15</v>
      </c>
      <c r="U13" s="141">
        <f t="shared" si="0"/>
        <v>44.4</v>
      </c>
      <c r="V13" s="49">
        <f t="shared" si="1"/>
        <v>41.4</v>
      </c>
      <c r="W13" s="50">
        <f t="shared" si="2"/>
        <v>42.4</v>
      </c>
      <c r="X13" s="50">
        <f t="shared" si="3"/>
        <v>42.4</v>
      </c>
      <c r="Y13" s="50">
        <f t="shared" si="4"/>
        <v>42.4</v>
      </c>
      <c r="Z13" s="50">
        <f t="shared" si="5"/>
        <v>39.4</v>
      </c>
      <c r="AA13" s="48">
        <f t="shared" si="9"/>
        <v>49.4</v>
      </c>
      <c r="AB13" s="48">
        <f t="shared" si="10"/>
        <v>44.4</v>
      </c>
      <c r="AC13" s="48">
        <f t="shared" si="11"/>
        <v>46.4</v>
      </c>
      <c r="AD13" s="143">
        <f t="shared" si="12"/>
        <v>0.72786885245901634</v>
      </c>
      <c r="AE13" s="66">
        <f t="shared" si="13"/>
        <v>0.67868852459016393</v>
      </c>
      <c r="AF13" s="66">
        <f t="shared" si="14"/>
        <v>0.69508196721311477</v>
      </c>
      <c r="AG13" s="66">
        <f t="shared" si="15"/>
        <v>0.69508196721311477</v>
      </c>
      <c r="AH13" s="66">
        <f t="shared" si="16"/>
        <v>0.69508196721311477</v>
      </c>
      <c r="AI13" s="66">
        <f t="shared" si="17"/>
        <v>0.64590163934426226</v>
      </c>
      <c r="AJ13" s="66">
        <f t="shared" si="18"/>
        <v>0.80983606557377041</v>
      </c>
      <c r="AK13" s="66">
        <f t="shared" si="19"/>
        <v>0.72786885245901634</v>
      </c>
      <c r="AL13" s="66">
        <f t="shared" si="20"/>
        <v>0.76065573770491801</v>
      </c>
    </row>
    <row r="14" spans="1:38" x14ac:dyDescent="0.25">
      <c r="A14" s="45" t="str">
        <f>'Table 1-Parking Supply by road '!A14</f>
        <v>Cambridge Park (South branch)</v>
      </c>
      <c r="B14" s="131">
        <f>'Table 1-Parking Supply by road '!M14</f>
        <v>0</v>
      </c>
      <c r="C14" s="137">
        <v>0</v>
      </c>
      <c r="D14" s="110">
        <v>0</v>
      </c>
      <c r="E14" s="111">
        <v>0</v>
      </c>
      <c r="F14" s="111">
        <v>0</v>
      </c>
      <c r="G14" s="111">
        <v>0</v>
      </c>
      <c r="H14" s="111">
        <v>0</v>
      </c>
      <c r="I14" s="170">
        <v>0</v>
      </c>
      <c r="J14" s="170">
        <v>0</v>
      </c>
      <c r="K14" s="138">
        <v>0</v>
      </c>
      <c r="L14" s="137">
        <v>0</v>
      </c>
      <c r="M14" s="110">
        <v>0</v>
      </c>
      <c r="N14" s="111">
        <v>0</v>
      </c>
      <c r="O14" s="111">
        <v>0</v>
      </c>
      <c r="P14" s="111">
        <v>0</v>
      </c>
      <c r="Q14" s="111">
        <v>0</v>
      </c>
      <c r="R14" s="170">
        <v>0</v>
      </c>
      <c r="S14" s="170">
        <v>0</v>
      </c>
      <c r="T14" s="138">
        <v>0</v>
      </c>
      <c r="U14" s="141">
        <f t="shared" si="0"/>
        <v>0</v>
      </c>
      <c r="V14" s="49">
        <f t="shared" si="1"/>
        <v>0</v>
      </c>
      <c r="W14" s="50">
        <f t="shared" si="2"/>
        <v>0</v>
      </c>
      <c r="X14" s="50">
        <f t="shared" si="3"/>
        <v>0</v>
      </c>
      <c r="Y14" s="50">
        <f t="shared" si="4"/>
        <v>0</v>
      </c>
      <c r="Z14" s="50">
        <f t="shared" si="5"/>
        <v>0</v>
      </c>
      <c r="AA14" s="48">
        <f t="shared" si="9"/>
        <v>0</v>
      </c>
      <c r="AB14" s="48">
        <f t="shared" si="10"/>
        <v>0</v>
      </c>
      <c r="AC14" s="48">
        <f t="shared" si="11"/>
        <v>0</v>
      </c>
      <c r="AD14" s="143" t="str">
        <f t="shared" si="12"/>
        <v>-</v>
      </c>
      <c r="AE14" s="66" t="str">
        <f t="shared" si="13"/>
        <v>-</v>
      </c>
      <c r="AF14" s="66" t="str">
        <f t="shared" si="14"/>
        <v>-</v>
      </c>
      <c r="AG14" s="66" t="str">
        <f t="shared" si="15"/>
        <v>-</v>
      </c>
      <c r="AH14" s="66" t="str">
        <f t="shared" si="16"/>
        <v>-</v>
      </c>
      <c r="AI14" s="66" t="str">
        <f t="shared" si="17"/>
        <v>-</v>
      </c>
      <c r="AJ14" s="66" t="str">
        <f t="shared" si="18"/>
        <v>-</v>
      </c>
      <c r="AK14" s="66" t="str">
        <f t="shared" si="19"/>
        <v>-</v>
      </c>
      <c r="AL14" s="66" t="str">
        <f t="shared" si="20"/>
        <v>-</v>
      </c>
    </row>
    <row r="15" spans="1:38" x14ac:dyDescent="0.25">
      <c r="A15" s="105" t="str">
        <f>'Table 1-Parking Supply by road '!A15</f>
        <v>Cambridge Park (West branch)</v>
      </c>
      <c r="B15" s="131">
        <f>'Table 1-Parking Supply by road '!M15</f>
        <v>32</v>
      </c>
      <c r="C15" s="137">
        <v>8</v>
      </c>
      <c r="D15" s="110">
        <v>3</v>
      </c>
      <c r="E15" s="111">
        <v>3</v>
      </c>
      <c r="F15" s="111">
        <v>2</v>
      </c>
      <c r="G15" s="111">
        <v>4</v>
      </c>
      <c r="H15" s="111">
        <v>4</v>
      </c>
      <c r="I15" s="170">
        <v>4</v>
      </c>
      <c r="J15" s="170">
        <v>4</v>
      </c>
      <c r="K15" s="138">
        <v>5</v>
      </c>
      <c r="L15" s="137">
        <v>0</v>
      </c>
      <c r="M15" s="110">
        <v>2</v>
      </c>
      <c r="N15" s="111">
        <v>6</v>
      </c>
      <c r="O15" s="111">
        <v>5</v>
      </c>
      <c r="P15" s="111">
        <v>4</v>
      </c>
      <c r="Q15" s="111">
        <v>9</v>
      </c>
      <c r="R15" s="170">
        <v>1</v>
      </c>
      <c r="S15" s="170">
        <v>7</v>
      </c>
      <c r="T15" s="138">
        <v>11</v>
      </c>
      <c r="U15" s="141">
        <f t="shared" si="0"/>
        <v>8</v>
      </c>
      <c r="V15" s="49">
        <f t="shared" si="1"/>
        <v>5</v>
      </c>
      <c r="W15" s="50">
        <f t="shared" si="2"/>
        <v>9</v>
      </c>
      <c r="X15" s="50">
        <f t="shared" si="3"/>
        <v>7</v>
      </c>
      <c r="Y15" s="50">
        <f t="shared" si="4"/>
        <v>8</v>
      </c>
      <c r="Z15" s="50">
        <f t="shared" si="5"/>
        <v>13</v>
      </c>
      <c r="AA15" s="48">
        <f t="shared" si="9"/>
        <v>5</v>
      </c>
      <c r="AB15" s="48">
        <f t="shared" si="10"/>
        <v>11</v>
      </c>
      <c r="AC15" s="48">
        <f t="shared" si="11"/>
        <v>16</v>
      </c>
      <c r="AD15" s="143">
        <f t="shared" si="12"/>
        <v>0.25</v>
      </c>
      <c r="AE15" s="66">
        <f t="shared" si="13"/>
        <v>0.15625</v>
      </c>
      <c r="AF15" s="66">
        <f t="shared" si="14"/>
        <v>0.28125</v>
      </c>
      <c r="AG15" s="66">
        <f t="shared" si="15"/>
        <v>0.21875</v>
      </c>
      <c r="AH15" s="66">
        <f t="shared" si="16"/>
        <v>0.25</v>
      </c>
      <c r="AI15" s="66">
        <f t="shared" si="17"/>
        <v>0.40625</v>
      </c>
      <c r="AJ15" s="66">
        <f t="shared" si="18"/>
        <v>0.15625</v>
      </c>
      <c r="AK15" s="66">
        <f t="shared" si="19"/>
        <v>0.34375</v>
      </c>
      <c r="AL15" s="66">
        <f t="shared" si="20"/>
        <v>0.5</v>
      </c>
    </row>
    <row r="16" spans="1:38" x14ac:dyDescent="0.25">
      <c r="A16" s="105" t="str">
        <f>'Table 1-Parking Supply by road '!A16</f>
        <v>Cambridge Road</v>
      </c>
      <c r="B16" s="131">
        <f>'Table 1-Parking Supply by road '!M16</f>
        <v>54</v>
      </c>
      <c r="C16" s="137">
        <v>41.2</v>
      </c>
      <c r="D16" s="110">
        <v>32.200000000000003</v>
      </c>
      <c r="E16" s="111">
        <v>30.200000000000003</v>
      </c>
      <c r="F16" s="111">
        <v>28.200000000000003</v>
      </c>
      <c r="G16" s="111">
        <v>33.200000000000003</v>
      </c>
      <c r="H16" s="111">
        <v>27.200000000000003</v>
      </c>
      <c r="I16" s="170">
        <v>29.200000000000003</v>
      </c>
      <c r="J16" s="170">
        <v>26.200000000000003</v>
      </c>
      <c r="K16" s="138">
        <v>33.200000000000003</v>
      </c>
      <c r="L16" s="137">
        <v>0</v>
      </c>
      <c r="M16" s="110">
        <v>6</v>
      </c>
      <c r="N16" s="111">
        <v>10</v>
      </c>
      <c r="O16" s="111">
        <v>9</v>
      </c>
      <c r="P16" s="111">
        <v>6</v>
      </c>
      <c r="Q16" s="111">
        <v>21</v>
      </c>
      <c r="R16" s="170">
        <v>20</v>
      </c>
      <c r="S16" s="170">
        <v>18</v>
      </c>
      <c r="T16" s="138">
        <v>16</v>
      </c>
      <c r="U16" s="141">
        <f t="shared" si="0"/>
        <v>41.2</v>
      </c>
      <c r="V16" s="49">
        <f t="shared" si="1"/>
        <v>38.200000000000003</v>
      </c>
      <c r="W16" s="50">
        <f t="shared" si="2"/>
        <v>40.200000000000003</v>
      </c>
      <c r="X16" s="50">
        <f t="shared" si="3"/>
        <v>37.200000000000003</v>
      </c>
      <c r="Y16" s="50">
        <f t="shared" si="4"/>
        <v>39.200000000000003</v>
      </c>
      <c r="Z16" s="50">
        <f t="shared" si="5"/>
        <v>48.2</v>
      </c>
      <c r="AA16" s="48">
        <f t="shared" si="9"/>
        <v>49.2</v>
      </c>
      <c r="AB16" s="48">
        <f t="shared" si="10"/>
        <v>44.2</v>
      </c>
      <c r="AC16" s="48">
        <f t="shared" si="11"/>
        <v>49.2</v>
      </c>
      <c r="AD16" s="143">
        <f t="shared" si="12"/>
        <v>0.76296296296296306</v>
      </c>
      <c r="AE16" s="66">
        <f t="shared" si="13"/>
        <v>0.70740740740740748</v>
      </c>
      <c r="AF16" s="66">
        <f t="shared" si="14"/>
        <v>0.74444444444444446</v>
      </c>
      <c r="AG16" s="66">
        <f t="shared" si="15"/>
        <v>0.68888888888888899</v>
      </c>
      <c r="AH16" s="66">
        <f t="shared" si="16"/>
        <v>0.72592592592592597</v>
      </c>
      <c r="AI16" s="66">
        <f t="shared" si="17"/>
        <v>0.8925925925925926</v>
      </c>
      <c r="AJ16" s="66">
        <f t="shared" si="18"/>
        <v>0.9111111111111112</v>
      </c>
      <c r="AK16" s="66">
        <f t="shared" si="19"/>
        <v>0.81851851851851853</v>
      </c>
      <c r="AL16" s="66">
        <f t="shared" si="20"/>
        <v>0.9111111111111112</v>
      </c>
    </row>
    <row r="17" spans="1:38" x14ac:dyDescent="0.25">
      <c r="A17" s="105" t="str">
        <f>'Table 1-Parking Supply by road '!A17</f>
        <v>Clevedon Road</v>
      </c>
      <c r="B17" s="131">
        <f>'Table 1-Parking Supply by road '!M17</f>
        <v>63</v>
      </c>
      <c r="C17" s="137">
        <v>30</v>
      </c>
      <c r="D17" s="110">
        <v>24</v>
      </c>
      <c r="E17" s="111">
        <v>22</v>
      </c>
      <c r="F17" s="111">
        <v>19</v>
      </c>
      <c r="G17" s="111">
        <v>26</v>
      </c>
      <c r="H17" s="111">
        <v>21</v>
      </c>
      <c r="I17" s="170">
        <v>18</v>
      </c>
      <c r="J17" s="170">
        <v>16</v>
      </c>
      <c r="K17" s="138">
        <v>16</v>
      </c>
      <c r="L17" s="137">
        <v>0</v>
      </c>
      <c r="M17" s="110">
        <v>8</v>
      </c>
      <c r="N17" s="111">
        <v>29</v>
      </c>
      <c r="O17" s="111">
        <v>28</v>
      </c>
      <c r="P17" s="111">
        <v>14</v>
      </c>
      <c r="Q17" s="111">
        <v>36</v>
      </c>
      <c r="R17" s="170">
        <v>30</v>
      </c>
      <c r="S17" s="170">
        <v>40</v>
      </c>
      <c r="T17" s="138">
        <v>29</v>
      </c>
      <c r="U17" s="141">
        <f t="shared" si="0"/>
        <v>30</v>
      </c>
      <c r="V17" s="49">
        <f t="shared" si="1"/>
        <v>32</v>
      </c>
      <c r="W17" s="50">
        <f t="shared" si="2"/>
        <v>51</v>
      </c>
      <c r="X17" s="50">
        <f t="shared" si="3"/>
        <v>47</v>
      </c>
      <c r="Y17" s="50">
        <f t="shared" si="4"/>
        <v>40</v>
      </c>
      <c r="Z17" s="50">
        <f t="shared" si="5"/>
        <v>57</v>
      </c>
      <c r="AA17" s="48">
        <f t="shared" si="9"/>
        <v>48</v>
      </c>
      <c r="AB17" s="48">
        <f t="shared" si="10"/>
        <v>56</v>
      </c>
      <c r="AC17" s="48">
        <f t="shared" si="11"/>
        <v>45</v>
      </c>
      <c r="AD17" s="143">
        <f t="shared" si="12"/>
        <v>0.47619047619047616</v>
      </c>
      <c r="AE17" s="66">
        <f t="shared" si="13"/>
        <v>0.50793650793650791</v>
      </c>
      <c r="AF17" s="66">
        <f t="shared" si="14"/>
        <v>0.80952380952380953</v>
      </c>
      <c r="AG17" s="66">
        <f t="shared" si="15"/>
        <v>0.74603174603174605</v>
      </c>
      <c r="AH17" s="66">
        <f t="shared" si="16"/>
        <v>0.63492063492063489</v>
      </c>
      <c r="AI17" s="66">
        <f t="shared" si="17"/>
        <v>0.90476190476190477</v>
      </c>
      <c r="AJ17" s="66">
        <f t="shared" si="18"/>
        <v>0.76190476190476186</v>
      </c>
      <c r="AK17" s="66">
        <f t="shared" si="19"/>
        <v>0.88888888888888884</v>
      </c>
      <c r="AL17" s="66">
        <f t="shared" si="20"/>
        <v>0.7142857142857143</v>
      </c>
    </row>
    <row r="18" spans="1:38" x14ac:dyDescent="0.25">
      <c r="A18" s="53" t="str">
        <f>'Table 1-Parking Supply by road '!A18</f>
        <v>Cresswell Road</v>
      </c>
      <c r="B18" s="130">
        <f>'Table 1-Parking Supply by road '!M18</f>
        <v>56</v>
      </c>
      <c r="C18" s="135">
        <v>53.8</v>
      </c>
      <c r="D18" s="108">
        <v>37.4</v>
      </c>
      <c r="E18" s="109">
        <v>34.4</v>
      </c>
      <c r="F18" s="109">
        <v>32.4</v>
      </c>
      <c r="G18" s="109">
        <v>38.799999999999997</v>
      </c>
      <c r="H18" s="109">
        <v>28.4</v>
      </c>
      <c r="I18" s="169">
        <v>33.4</v>
      </c>
      <c r="J18" s="169">
        <v>31.799999999999997</v>
      </c>
      <c r="K18" s="136">
        <v>38.799999999999997</v>
      </c>
      <c r="L18" s="135">
        <v>0</v>
      </c>
      <c r="M18" s="108">
        <v>12</v>
      </c>
      <c r="N18" s="109">
        <v>21</v>
      </c>
      <c r="O18" s="109">
        <v>16</v>
      </c>
      <c r="P18" s="109">
        <v>16</v>
      </c>
      <c r="Q18" s="109">
        <v>23</v>
      </c>
      <c r="R18" s="169">
        <v>18</v>
      </c>
      <c r="S18" s="169">
        <v>18.399999999999999</v>
      </c>
      <c r="T18" s="136">
        <v>20</v>
      </c>
      <c r="U18" s="140">
        <f t="shared" si="0"/>
        <v>53.8</v>
      </c>
      <c r="V18" s="47">
        <f t="shared" si="1"/>
        <v>49.4</v>
      </c>
      <c r="W18" s="48">
        <f t="shared" si="2"/>
        <v>55.4</v>
      </c>
      <c r="X18" s="48">
        <f t="shared" si="3"/>
        <v>48.4</v>
      </c>
      <c r="Y18" s="48">
        <f t="shared" si="4"/>
        <v>54.8</v>
      </c>
      <c r="Z18" s="48">
        <f t="shared" si="5"/>
        <v>51.4</v>
      </c>
      <c r="AA18" s="48">
        <f t="shared" si="9"/>
        <v>51.4</v>
      </c>
      <c r="AB18" s="48">
        <f t="shared" si="10"/>
        <v>50.199999999999996</v>
      </c>
      <c r="AC18" s="48">
        <f t="shared" si="11"/>
        <v>58.8</v>
      </c>
      <c r="AD18" s="143">
        <f t="shared" si="12"/>
        <v>0.96071428571428563</v>
      </c>
      <c r="AE18" s="66">
        <f t="shared" si="13"/>
        <v>0.88214285714285712</v>
      </c>
      <c r="AF18" s="66">
        <f t="shared" si="14"/>
        <v>0.98928571428571421</v>
      </c>
      <c r="AG18" s="66">
        <f t="shared" si="15"/>
        <v>0.86428571428571421</v>
      </c>
      <c r="AH18" s="66">
        <f t="shared" si="16"/>
        <v>0.97857142857142854</v>
      </c>
      <c r="AI18" s="66">
        <f t="shared" si="17"/>
        <v>0.91785714285714282</v>
      </c>
      <c r="AJ18" s="66">
        <f t="shared" si="18"/>
        <v>0.91785714285714282</v>
      </c>
      <c r="AK18" s="66">
        <f t="shared" si="19"/>
        <v>0.89642857142857135</v>
      </c>
      <c r="AL18" s="66">
        <f t="shared" si="20"/>
        <v>1.05</v>
      </c>
    </row>
    <row r="19" spans="1:38" x14ac:dyDescent="0.25">
      <c r="A19" s="45" t="str">
        <f>'Table 1-Parking Supply by road '!A19</f>
        <v>Denton Road</v>
      </c>
      <c r="B19" s="131">
        <f>'Table 1-Parking Supply by road '!M19</f>
        <v>65</v>
      </c>
      <c r="C19" s="137">
        <v>57.4</v>
      </c>
      <c r="D19" s="110">
        <v>42.4</v>
      </c>
      <c r="E19" s="111">
        <v>38.4</v>
      </c>
      <c r="F19" s="111">
        <v>39.4</v>
      </c>
      <c r="G19" s="111">
        <v>48.4</v>
      </c>
      <c r="H19" s="111">
        <v>30</v>
      </c>
      <c r="I19" s="170">
        <v>43.4</v>
      </c>
      <c r="J19" s="170">
        <v>30</v>
      </c>
      <c r="K19" s="138">
        <v>41.4</v>
      </c>
      <c r="L19" s="137">
        <v>0</v>
      </c>
      <c r="M19" s="110">
        <v>5</v>
      </c>
      <c r="N19" s="111">
        <v>11</v>
      </c>
      <c r="O19" s="111">
        <v>5</v>
      </c>
      <c r="P19" s="111">
        <v>7</v>
      </c>
      <c r="Q19" s="111">
        <v>11</v>
      </c>
      <c r="R19" s="170">
        <v>12</v>
      </c>
      <c r="S19" s="170">
        <v>12</v>
      </c>
      <c r="T19" s="138">
        <v>14</v>
      </c>
      <c r="U19" s="141">
        <f t="shared" si="0"/>
        <v>57.4</v>
      </c>
      <c r="V19" s="49">
        <f t="shared" si="1"/>
        <v>47.4</v>
      </c>
      <c r="W19" s="50">
        <f t="shared" si="2"/>
        <v>49.4</v>
      </c>
      <c r="X19" s="50">
        <f t="shared" si="3"/>
        <v>44.4</v>
      </c>
      <c r="Y19" s="50">
        <f t="shared" si="4"/>
        <v>55.4</v>
      </c>
      <c r="Z19" s="50">
        <f t="shared" si="5"/>
        <v>41</v>
      </c>
      <c r="AA19" s="48">
        <f t="shared" si="9"/>
        <v>55.4</v>
      </c>
      <c r="AB19" s="48">
        <f t="shared" si="10"/>
        <v>42</v>
      </c>
      <c r="AC19" s="48">
        <f t="shared" si="11"/>
        <v>55.4</v>
      </c>
      <c r="AD19" s="143">
        <f t="shared" si="12"/>
        <v>0.88307692307692309</v>
      </c>
      <c r="AE19" s="66">
        <f t="shared" si="13"/>
        <v>0.72923076923076924</v>
      </c>
      <c r="AF19" s="66">
        <f t="shared" si="14"/>
        <v>0.76</v>
      </c>
      <c r="AG19" s="66">
        <f t="shared" si="15"/>
        <v>0.68307692307692303</v>
      </c>
      <c r="AH19" s="66">
        <f t="shared" si="16"/>
        <v>0.85230769230769232</v>
      </c>
      <c r="AI19" s="66">
        <f t="shared" si="17"/>
        <v>0.63076923076923075</v>
      </c>
      <c r="AJ19" s="66">
        <f t="shared" si="18"/>
        <v>0.85230769230769232</v>
      </c>
      <c r="AK19" s="66">
        <f t="shared" si="19"/>
        <v>0.64615384615384619</v>
      </c>
      <c r="AL19" s="66">
        <f t="shared" si="20"/>
        <v>0.85230769230769232</v>
      </c>
    </row>
    <row r="20" spans="1:38" x14ac:dyDescent="0.25">
      <c r="A20" s="45" t="str">
        <f>'Table 1-Parking Supply by road '!A20</f>
        <v>Ellesmere Road</v>
      </c>
      <c r="B20" s="131">
        <f>'Table 1-Parking Supply by road '!M20</f>
        <v>45</v>
      </c>
      <c r="C20" s="139">
        <v>17</v>
      </c>
      <c r="D20" s="112">
        <v>8</v>
      </c>
      <c r="E20" s="112">
        <v>7</v>
      </c>
      <c r="F20" s="112">
        <v>6</v>
      </c>
      <c r="G20" s="112">
        <v>12</v>
      </c>
      <c r="H20" s="112">
        <v>7</v>
      </c>
      <c r="I20" s="171">
        <v>8</v>
      </c>
      <c r="J20" s="171">
        <v>9</v>
      </c>
      <c r="K20" s="113">
        <v>12</v>
      </c>
      <c r="L20" s="139">
        <v>0</v>
      </c>
      <c r="M20" s="112">
        <v>8</v>
      </c>
      <c r="N20" s="112">
        <v>7</v>
      </c>
      <c r="O20" s="112">
        <v>9</v>
      </c>
      <c r="P20" s="112">
        <v>8</v>
      </c>
      <c r="Q20" s="112">
        <v>5</v>
      </c>
      <c r="R20" s="171">
        <v>13</v>
      </c>
      <c r="S20" s="171">
        <v>8</v>
      </c>
      <c r="T20" s="113">
        <v>8</v>
      </c>
      <c r="U20" s="142">
        <f t="shared" si="0"/>
        <v>17</v>
      </c>
      <c r="V20" s="51">
        <f t="shared" si="1"/>
        <v>16</v>
      </c>
      <c r="W20" s="51">
        <f t="shared" si="2"/>
        <v>14</v>
      </c>
      <c r="X20" s="51">
        <f t="shared" si="3"/>
        <v>15</v>
      </c>
      <c r="Y20" s="51">
        <f t="shared" si="4"/>
        <v>20</v>
      </c>
      <c r="Z20" s="51">
        <f t="shared" si="5"/>
        <v>12</v>
      </c>
      <c r="AA20" s="48">
        <f t="shared" si="9"/>
        <v>21</v>
      </c>
      <c r="AB20" s="48">
        <f t="shared" si="10"/>
        <v>17</v>
      </c>
      <c r="AC20" s="48">
        <f t="shared" si="11"/>
        <v>20</v>
      </c>
      <c r="AD20" s="143">
        <f t="shared" si="12"/>
        <v>0.37777777777777777</v>
      </c>
      <c r="AE20" s="66">
        <f t="shared" si="13"/>
        <v>0.35555555555555557</v>
      </c>
      <c r="AF20" s="66">
        <f t="shared" si="14"/>
        <v>0.31111111111111112</v>
      </c>
      <c r="AG20" s="66">
        <f t="shared" si="15"/>
        <v>0.33333333333333331</v>
      </c>
      <c r="AH20" s="66">
        <f t="shared" si="16"/>
        <v>0.44444444444444442</v>
      </c>
      <c r="AI20" s="66">
        <f t="shared" si="17"/>
        <v>0.26666666666666666</v>
      </c>
      <c r="AJ20" s="66">
        <f t="shared" si="18"/>
        <v>0.46666666666666667</v>
      </c>
      <c r="AK20" s="66">
        <f t="shared" si="19"/>
        <v>0.37777777777777777</v>
      </c>
      <c r="AL20" s="66">
        <f t="shared" si="20"/>
        <v>0.44444444444444442</v>
      </c>
    </row>
    <row r="21" spans="1:38" x14ac:dyDescent="0.25">
      <c r="A21" s="45" t="str">
        <f>'Table 1-Parking Supply by road '!A21</f>
        <v>Fairlawns</v>
      </c>
      <c r="B21" s="131">
        <f>'Table 1-Parking Supply by road '!M21</f>
        <v>9</v>
      </c>
      <c r="C21" s="137">
        <v>8</v>
      </c>
      <c r="D21" s="110">
        <v>6</v>
      </c>
      <c r="E21" s="111">
        <v>6</v>
      </c>
      <c r="F21" s="111">
        <v>5</v>
      </c>
      <c r="G21" s="111">
        <v>4</v>
      </c>
      <c r="H21" s="111">
        <v>5</v>
      </c>
      <c r="I21" s="170">
        <v>4</v>
      </c>
      <c r="J21" s="170">
        <v>4</v>
      </c>
      <c r="K21" s="138">
        <v>5</v>
      </c>
      <c r="L21" s="137">
        <v>0</v>
      </c>
      <c r="M21" s="110">
        <v>2</v>
      </c>
      <c r="N21" s="111">
        <v>2</v>
      </c>
      <c r="O21" s="111">
        <v>2</v>
      </c>
      <c r="P21" s="111">
        <v>0</v>
      </c>
      <c r="Q21" s="111">
        <v>3</v>
      </c>
      <c r="R21" s="170">
        <v>5</v>
      </c>
      <c r="S21" s="170">
        <v>2</v>
      </c>
      <c r="T21" s="138">
        <v>3</v>
      </c>
      <c r="U21" s="141">
        <f t="shared" si="0"/>
        <v>8</v>
      </c>
      <c r="V21" s="49">
        <f t="shared" si="1"/>
        <v>8</v>
      </c>
      <c r="W21" s="50">
        <f t="shared" si="2"/>
        <v>8</v>
      </c>
      <c r="X21" s="50">
        <f t="shared" si="3"/>
        <v>7</v>
      </c>
      <c r="Y21" s="50">
        <f t="shared" si="4"/>
        <v>4</v>
      </c>
      <c r="Z21" s="50">
        <f t="shared" si="5"/>
        <v>8</v>
      </c>
      <c r="AA21" s="48">
        <f t="shared" si="9"/>
        <v>9</v>
      </c>
      <c r="AB21" s="48">
        <f t="shared" si="10"/>
        <v>6</v>
      </c>
      <c r="AC21" s="48">
        <f t="shared" si="11"/>
        <v>8</v>
      </c>
      <c r="AD21" s="143">
        <f t="shared" si="12"/>
        <v>0.88888888888888884</v>
      </c>
      <c r="AE21" s="66">
        <f t="shared" si="13"/>
        <v>0.88888888888888884</v>
      </c>
      <c r="AF21" s="66">
        <f t="shared" si="14"/>
        <v>0.88888888888888884</v>
      </c>
      <c r="AG21" s="66">
        <f t="shared" si="15"/>
        <v>0.77777777777777779</v>
      </c>
      <c r="AH21" s="66">
        <f t="shared" si="16"/>
        <v>0.44444444444444442</v>
      </c>
      <c r="AI21" s="66">
        <f t="shared" si="17"/>
        <v>0.88888888888888884</v>
      </c>
      <c r="AJ21" s="66">
        <f t="shared" si="18"/>
        <v>1</v>
      </c>
      <c r="AK21" s="66">
        <f t="shared" si="19"/>
        <v>0.66666666666666663</v>
      </c>
      <c r="AL21" s="66">
        <f t="shared" si="20"/>
        <v>0.88888888888888884</v>
      </c>
    </row>
    <row r="22" spans="1:38" x14ac:dyDescent="0.25">
      <c r="A22" s="45" t="str">
        <f>'Table 1-Parking Supply by road '!A22</f>
        <v>Haversham Close</v>
      </c>
      <c r="B22" s="131">
        <f>'Table 1-Parking Supply by road '!M22</f>
        <v>17</v>
      </c>
      <c r="C22" s="137">
        <v>8.4</v>
      </c>
      <c r="D22" s="110">
        <v>5</v>
      </c>
      <c r="E22" s="111">
        <v>6</v>
      </c>
      <c r="F22" s="111">
        <v>6</v>
      </c>
      <c r="G22" s="111">
        <v>5</v>
      </c>
      <c r="H22" s="111">
        <v>4.4000000000000004</v>
      </c>
      <c r="I22" s="170">
        <v>7.4</v>
      </c>
      <c r="J22" s="170">
        <v>6.4</v>
      </c>
      <c r="K22" s="138">
        <v>7.4</v>
      </c>
      <c r="L22" s="137">
        <v>0</v>
      </c>
      <c r="M22" s="110">
        <v>0</v>
      </c>
      <c r="N22" s="111">
        <v>0</v>
      </c>
      <c r="O22" s="111">
        <v>1</v>
      </c>
      <c r="P22" s="111">
        <v>1</v>
      </c>
      <c r="Q22" s="111">
        <v>1</v>
      </c>
      <c r="R22" s="170">
        <v>1</v>
      </c>
      <c r="S22" s="170">
        <v>1</v>
      </c>
      <c r="T22" s="138">
        <v>1</v>
      </c>
      <c r="U22" s="141">
        <f t="shared" si="0"/>
        <v>8.4</v>
      </c>
      <c r="V22" s="49">
        <f t="shared" si="1"/>
        <v>5</v>
      </c>
      <c r="W22" s="50">
        <f t="shared" si="2"/>
        <v>6</v>
      </c>
      <c r="X22" s="50">
        <f t="shared" si="3"/>
        <v>7</v>
      </c>
      <c r="Y22" s="50">
        <f t="shared" si="4"/>
        <v>6</v>
      </c>
      <c r="Z22" s="50">
        <f t="shared" si="5"/>
        <v>5.4</v>
      </c>
      <c r="AA22" s="48">
        <f t="shared" si="9"/>
        <v>8.4</v>
      </c>
      <c r="AB22" s="48">
        <f t="shared" si="10"/>
        <v>7.4</v>
      </c>
      <c r="AC22" s="48">
        <f t="shared" si="11"/>
        <v>8.4</v>
      </c>
      <c r="AD22" s="143">
        <f t="shared" si="12"/>
        <v>0.49411764705882355</v>
      </c>
      <c r="AE22" s="66">
        <f t="shared" si="13"/>
        <v>0.29411764705882354</v>
      </c>
      <c r="AF22" s="66">
        <f t="shared" si="14"/>
        <v>0.35294117647058826</v>
      </c>
      <c r="AG22" s="66">
        <f t="shared" si="15"/>
        <v>0.41176470588235292</v>
      </c>
      <c r="AH22" s="66">
        <f t="shared" si="16"/>
        <v>0.35294117647058826</v>
      </c>
      <c r="AI22" s="66">
        <f t="shared" si="17"/>
        <v>0.31764705882352945</v>
      </c>
      <c r="AJ22" s="66">
        <f t="shared" si="18"/>
        <v>0.49411764705882355</v>
      </c>
      <c r="AK22" s="66">
        <f t="shared" si="19"/>
        <v>0.43529411764705883</v>
      </c>
      <c r="AL22" s="66">
        <f t="shared" si="20"/>
        <v>0.49411764705882355</v>
      </c>
    </row>
    <row r="23" spans="1:38" x14ac:dyDescent="0.25">
      <c r="A23" s="45" t="str">
        <f>'Table 1-Parking Supply by road '!A23</f>
        <v>Morley Road</v>
      </c>
      <c r="B23" s="131">
        <f>'Table 1-Parking Supply by road '!M23</f>
        <v>62</v>
      </c>
      <c r="C23" s="137">
        <v>46</v>
      </c>
      <c r="D23" s="110">
        <v>42</v>
      </c>
      <c r="E23" s="111">
        <v>37</v>
      </c>
      <c r="F23" s="111">
        <v>38</v>
      </c>
      <c r="G23" s="111">
        <v>41</v>
      </c>
      <c r="H23" s="111">
        <v>33</v>
      </c>
      <c r="I23" s="170">
        <v>40</v>
      </c>
      <c r="J23" s="170">
        <v>36</v>
      </c>
      <c r="K23" s="138">
        <v>39</v>
      </c>
      <c r="L23" s="137">
        <v>0</v>
      </c>
      <c r="M23" s="110">
        <v>4</v>
      </c>
      <c r="N23" s="111">
        <v>8</v>
      </c>
      <c r="O23" s="111">
        <v>10</v>
      </c>
      <c r="P23" s="111">
        <v>10</v>
      </c>
      <c r="Q23" s="111">
        <v>14</v>
      </c>
      <c r="R23" s="170">
        <v>17</v>
      </c>
      <c r="S23" s="170">
        <v>18</v>
      </c>
      <c r="T23" s="138">
        <v>12.4</v>
      </c>
      <c r="U23" s="141">
        <f t="shared" si="0"/>
        <v>46</v>
      </c>
      <c r="V23" s="49">
        <f t="shared" si="1"/>
        <v>46</v>
      </c>
      <c r="W23" s="50">
        <f t="shared" si="2"/>
        <v>45</v>
      </c>
      <c r="X23" s="50">
        <f t="shared" si="3"/>
        <v>48</v>
      </c>
      <c r="Y23" s="50">
        <f t="shared" si="4"/>
        <v>51</v>
      </c>
      <c r="Z23" s="50">
        <f t="shared" si="5"/>
        <v>47</v>
      </c>
      <c r="AA23" s="48">
        <f t="shared" si="9"/>
        <v>57</v>
      </c>
      <c r="AB23" s="48">
        <f t="shared" si="10"/>
        <v>54</v>
      </c>
      <c r="AC23" s="48">
        <f t="shared" si="11"/>
        <v>51.4</v>
      </c>
      <c r="AD23" s="143">
        <f t="shared" si="12"/>
        <v>0.74193548387096775</v>
      </c>
      <c r="AE23" s="66">
        <f t="shared" si="13"/>
        <v>0.74193548387096775</v>
      </c>
      <c r="AF23" s="66">
        <f t="shared" si="14"/>
        <v>0.72580645161290325</v>
      </c>
      <c r="AG23" s="66">
        <f t="shared" si="15"/>
        <v>0.77419354838709675</v>
      </c>
      <c r="AH23" s="66">
        <f t="shared" si="16"/>
        <v>0.82258064516129037</v>
      </c>
      <c r="AI23" s="66">
        <f t="shared" si="17"/>
        <v>0.75806451612903225</v>
      </c>
      <c r="AJ23" s="66">
        <f t="shared" si="18"/>
        <v>0.91935483870967738</v>
      </c>
      <c r="AK23" s="66">
        <f t="shared" si="19"/>
        <v>0.87096774193548387</v>
      </c>
      <c r="AL23" s="66">
        <f t="shared" si="20"/>
        <v>0.82903225806451608</v>
      </c>
    </row>
    <row r="24" spans="1:38" x14ac:dyDescent="0.25">
      <c r="A24" s="45" t="str">
        <f>'Table 1-Parking Supply by road '!A24</f>
        <v>Park House Gardens</v>
      </c>
      <c r="B24" s="131">
        <f>'Table 1-Parking Supply by road '!M24</f>
        <v>54</v>
      </c>
      <c r="C24" s="137">
        <v>29</v>
      </c>
      <c r="D24" s="110">
        <v>18</v>
      </c>
      <c r="E24" s="111">
        <v>15</v>
      </c>
      <c r="F24" s="111">
        <v>16</v>
      </c>
      <c r="G24" s="111">
        <v>16</v>
      </c>
      <c r="H24" s="111">
        <v>18</v>
      </c>
      <c r="I24" s="170">
        <v>22</v>
      </c>
      <c r="J24" s="170">
        <v>18</v>
      </c>
      <c r="K24" s="138">
        <v>22</v>
      </c>
      <c r="L24" s="137">
        <v>0</v>
      </c>
      <c r="M24" s="110">
        <v>3</v>
      </c>
      <c r="N24" s="111">
        <v>4.4000000000000004</v>
      </c>
      <c r="O24" s="111">
        <v>2</v>
      </c>
      <c r="P24" s="111">
        <v>3</v>
      </c>
      <c r="Q24" s="111">
        <v>11</v>
      </c>
      <c r="R24" s="170">
        <v>13</v>
      </c>
      <c r="S24" s="170">
        <v>7</v>
      </c>
      <c r="T24" s="138">
        <v>4</v>
      </c>
      <c r="U24" s="141">
        <f t="shared" si="0"/>
        <v>29</v>
      </c>
      <c r="V24" s="49">
        <f t="shared" si="1"/>
        <v>21</v>
      </c>
      <c r="W24" s="50">
        <f t="shared" si="2"/>
        <v>19.399999999999999</v>
      </c>
      <c r="X24" s="50">
        <f t="shared" si="3"/>
        <v>18</v>
      </c>
      <c r="Y24" s="50">
        <f t="shared" si="4"/>
        <v>19</v>
      </c>
      <c r="Z24" s="50">
        <f t="shared" si="5"/>
        <v>29</v>
      </c>
      <c r="AA24" s="48">
        <f t="shared" si="9"/>
        <v>35</v>
      </c>
      <c r="AB24" s="48">
        <f t="shared" si="10"/>
        <v>25</v>
      </c>
      <c r="AC24" s="48">
        <f t="shared" si="11"/>
        <v>26</v>
      </c>
      <c r="AD24" s="143">
        <f t="shared" si="12"/>
        <v>0.53703703703703709</v>
      </c>
      <c r="AE24" s="66">
        <f t="shared" si="13"/>
        <v>0.3888888888888889</v>
      </c>
      <c r="AF24" s="66">
        <f t="shared" si="14"/>
        <v>0.35925925925925922</v>
      </c>
      <c r="AG24" s="66">
        <f t="shared" si="15"/>
        <v>0.33333333333333331</v>
      </c>
      <c r="AH24" s="66">
        <f t="shared" si="16"/>
        <v>0.35185185185185186</v>
      </c>
      <c r="AI24" s="66">
        <f t="shared" si="17"/>
        <v>0.53703703703703709</v>
      </c>
      <c r="AJ24" s="66">
        <f t="shared" si="18"/>
        <v>0.64814814814814814</v>
      </c>
      <c r="AK24" s="66">
        <f t="shared" si="19"/>
        <v>0.46296296296296297</v>
      </c>
      <c r="AL24" s="66">
        <f t="shared" si="20"/>
        <v>0.48148148148148145</v>
      </c>
    </row>
    <row r="25" spans="1:38" x14ac:dyDescent="0.25">
      <c r="A25" s="45" t="str">
        <f>'Table 1-Parking Supply by road '!A25</f>
        <v>Park Road</v>
      </c>
      <c r="B25" s="131">
        <f>'Table 1-Parking Supply by road '!M25</f>
        <v>17</v>
      </c>
      <c r="C25" s="137">
        <v>13</v>
      </c>
      <c r="D25" s="110">
        <v>12</v>
      </c>
      <c r="E25" s="111">
        <v>11</v>
      </c>
      <c r="F25" s="111">
        <v>11</v>
      </c>
      <c r="G25" s="111">
        <v>10</v>
      </c>
      <c r="H25" s="111">
        <v>10</v>
      </c>
      <c r="I25" s="170">
        <v>11</v>
      </c>
      <c r="J25" s="170">
        <v>10</v>
      </c>
      <c r="K25" s="138">
        <v>9</v>
      </c>
      <c r="L25" s="137">
        <v>0</v>
      </c>
      <c r="M25" s="110">
        <v>1</v>
      </c>
      <c r="N25" s="111">
        <v>3</v>
      </c>
      <c r="O25" s="111">
        <v>3</v>
      </c>
      <c r="P25" s="111">
        <v>3</v>
      </c>
      <c r="Q25" s="111">
        <v>4</v>
      </c>
      <c r="R25" s="170">
        <v>6</v>
      </c>
      <c r="S25" s="170">
        <v>5</v>
      </c>
      <c r="T25" s="138">
        <v>4</v>
      </c>
      <c r="U25" s="141">
        <f t="shared" si="0"/>
        <v>13</v>
      </c>
      <c r="V25" s="49">
        <f t="shared" si="1"/>
        <v>13</v>
      </c>
      <c r="W25" s="50">
        <f t="shared" si="2"/>
        <v>14</v>
      </c>
      <c r="X25" s="50">
        <f t="shared" si="3"/>
        <v>14</v>
      </c>
      <c r="Y25" s="50">
        <f t="shared" si="4"/>
        <v>13</v>
      </c>
      <c r="Z25" s="50">
        <f t="shared" si="5"/>
        <v>14</v>
      </c>
      <c r="AA25" s="48">
        <f t="shared" si="9"/>
        <v>17</v>
      </c>
      <c r="AB25" s="48">
        <f t="shared" si="10"/>
        <v>15</v>
      </c>
      <c r="AC25" s="48">
        <f t="shared" si="11"/>
        <v>13</v>
      </c>
      <c r="AD25" s="143">
        <f t="shared" si="12"/>
        <v>0.76470588235294112</v>
      </c>
      <c r="AE25" s="66">
        <f t="shared" si="13"/>
        <v>0.76470588235294112</v>
      </c>
      <c r="AF25" s="66">
        <f t="shared" si="14"/>
        <v>0.82352941176470584</v>
      </c>
      <c r="AG25" s="66">
        <f t="shared" si="15"/>
        <v>0.82352941176470584</v>
      </c>
      <c r="AH25" s="66">
        <f t="shared" si="16"/>
        <v>0.76470588235294112</v>
      </c>
      <c r="AI25" s="66">
        <f t="shared" si="17"/>
        <v>0.82352941176470584</v>
      </c>
      <c r="AJ25" s="66">
        <f t="shared" si="18"/>
        <v>1</v>
      </c>
      <c r="AK25" s="66">
        <f t="shared" si="19"/>
        <v>0.88235294117647056</v>
      </c>
      <c r="AL25" s="66">
        <f t="shared" si="20"/>
        <v>0.76470588235294112</v>
      </c>
    </row>
    <row r="26" spans="1:38" x14ac:dyDescent="0.25">
      <c r="A26" s="45" t="str">
        <f>'Table 1-Parking Supply by road '!A26</f>
        <v>Park Road (uncontrolled)</v>
      </c>
      <c r="B26" s="131">
        <f>'Table 1-Parking Supply by road '!M26</f>
        <v>13</v>
      </c>
      <c r="C26" s="137">
        <v>14</v>
      </c>
      <c r="D26" s="110">
        <v>11</v>
      </c>
      <c r="E26" s="111">
        <v>11</v>
      </c>
      <c r="F26" s="111">
        <v>11</v>
      </c>
      <c r="G26" s="111">
        <v>11</v>
      </c>
      <c r="H26" s="111">
        <v>7</v>
      </c>
      <c r="I26" s="170">
        <v>6</v>
      </c>
      <c r="J26" s="170">
        <v>6</v>
      </c>
      <c r="K26" s="138">
        <v>10</v>
      </c>
      <c r="L26" s="137">
        <v>0</v>
      </c>
      <c r="M26" s="110">
        <v>4</v>
      </c>
      <c r="N26" s="111">
        <v>5</v>
      </c>
      <c r="O26" s="111">
        <v>3</v>
      </c>
      <c r="P26" s="111">
        <v>3</v>
      </c>
      <c r="Q26" s="111">
        <v>6</v>
      </c>
      <c r="R26" s="170">
        <v>7</v>
      </c>
      <c r="S26" s="170">
        <v>6</v>
      </c>
      <c r="T26" s="138">
        <v>4</v>
      </c>
      <c r="U26" s="141">
        <f t="shared" si="0"/>
        <v>14</v>
      </c>
      <c r="V26" s="49">
        <f t="shared" si="1"/>
        <v>15</v>
      </c>
      <c r="W26" s="50">
        <f t="shared" si="2"/>
        <v>16</v>
      </c>
      <c r="X26" s="50">
        <f t="shared" si="3"/>
        <v>14</v>
      </c>
      <c r="Y26" s="50">
        <f t="shared" si="4"/>
        <v>14</v>
      </c>
      <c r="Z26" s="50">
        <f t="shared" si="5"/>
        <v>13</v>
      </c>
      <c r="AA26" s="48">
        <f t="shared" si="9"/>
        <v>13</v>
      </c>
      <c r="AB26" s="48">
        <f t="shared" si="10"/>
        <v>12</v>
      </c>
      <c r="AC26" s="48">
        <f t="shared" si="11"/>
        <v>14</v>
      </c>
      <c r="AD26" s="143">
        <f t="shared" ref="AD26" si="21">IF($B26&gt;0,U26/$B26,"-")</f>
        <v>1.0769230769230769</v>
      </c>
      <c r="AE26" s="66">
        <f t="shared" ref="AE26" si="22">IF($B26&gt;0,V26/$B26,"-")</f>
        <v>1.1538461538461537</v>
      </c>
      <c r="AF26" s="66">
        <f t="shared" ref="AF26" si="23">IF($B26&gt;0,W26/$B26,"-")</f>
        <v>1.2307692307692308</v>
      </c>
      <c r="AG26" s="66">
        <f t="shared" ref="AG26" si="24">IF($B26&gt;0,X26/$B26,"-")</f>
        <v>1.0769230769230769</v>
      </c>
      <c r="AH26" s="66">
        <f t="shared" ref="AH26" si="25">IF($B26&gt;0,Y26/$B26,"-")</f>
        <v>1.0769230769230769</v>
      </c>
      <c r="AI26" s="66">
        <f t="shared" si="17"/>
        <v>1</v>
      </c>
      <c r="AJ26" s="66">
        <f t="shared" si="18"/>
        <v>1</v>
      </c>
      <c r="AK26" s="66">
        <f t="shared" si="19"/>
        <v>0.92307692307692313</v>
      </c>
      <c r="AL26" s="66">
        <f t="shared" si="20"/>
        <v>1.0769230769230769</v>
      </c>
    </row>
    <row r="27" spans="1:38" x14ac:dyDescent="0.25">
      <c r="A27" s="45" t="str">
        <f>'Table 1-Parking Supply by road '!A27</f>
        <v>Powers Court</v>
      </c>
      <c r="B27" s="131">
        <f>'Table 1-Parking Supply by road '!M27</f>
        <v>4</v>
      </c>
      <c r="C27" s="137">
        <v>2</v>
      </c>
      <c r="D27" s="110">
        <v>1</v>
      </c>
      <c r="E27" s="111">
        <v>1</v>
      </c>
      <c r="F27" s="111">
        <v>1</v>
      </c>
      <c r="G27" s="111">
        <v>2</v>
      </c>
      <c r="H27" s="111">
        <v>2</v>
      </c>
      <c r="I27" s="170">
        <v>2</v>
      </c>
      <c r="J27" s="170">
        <v>2</v>
      </c>
      <c r="K27" s="138">
        <v>2</v>
      </c>
      <c r="L27" s="137">
        <v>0</v>
      </c>
      <c r="M27" s="110">
        <v>0</v>
      </c>
      <c r="N27" s="111">
        <v>0</v>
      </c>
      <c r="O27" s="111">
        <v>0</v>
      </c>
      <c r="P27" s="111">
        <v>0</v>
      </c>
      <c r="Q27" s="111">
        <v>0</v>
      </c>
      <c r="R27" s="170">
        <v>1</v>
      </c>
      <c r="S27" s="170">
        <v>0</v>
      </c>
      <c r="T27" s="138">
        <v>1</v>
      </c>
      <c r="U27" s="141">
        <f t="shared" si="0"/>
        <v>2</v>
      </c>
      <c r="V27" s="49">
        <f t="shared" si="1"/>
        <v>1</v>
      </c>
      <c r="W27" s="50">
        <f t="shared" si="2"/>
        <v>1</v>
      </c>
      <c r="X27" s="50">
        <f t="shared" si="3"/>
        <v>1</v>
      </c>
      <c r="Y27" s="50">
        <f t="shared" si="4"/>
        <v>2</v>
      </c>
      <c r="Z27" s="50">
        <f t="shared" si="5"/>
        <v>2</v>
      </c>
      <c r="AA27" s="48">
        <f t="shared" si="9"/>
        <v>3</v>
      </c>
      <c r="AB27" s="48">
        <f t="shared" si="10"/>
        <v>2</v>
      </c>
      <c r="AC27" s="48">
        <f t="shared" si="11"/>
        <v>3</v>
      </c>
      <c r="AD27" s="143">
        <f t="shared" ref="AD27:AD39" si="26">IF($B27&gt;0,U27/$B27,"-")</f>
        <v>0.5</v>
      </c>
      <c r="AE27" s="66">
        <f t="shared" ref="AE27:AE39" si="27">IF($B27&gt;0,V27/$B27,"-")</f>
        <v>0.25</v>
      </c>
      <c r="AF27" s="66">
        <f t="shared" ref="AF27:AF39" si="28">IF($B27&gt;0,W27/$B27,"-")</f>
        <v>0.25</v>
      </c>
      <c r="AG27" s="66">
        <f t="shared" ref="AG27:AG39" si="29">IF($B27&gt;0,X27/$B27,"-")</f>
        <v>0.25</v>
      </c>
      <c r="AH27" s="66">
        <f t="shared" ref="AH27:AH39" si="30">IF($B27&gt;0,Y27/$B27,"-")</f>
        <v>0.5</v>
      </c>
      <c r="AI27" s="66">
        <f t="shared" si="17"/>
        <v>0.5</v>
      </c>
      <c r="AJ27" s="66">
        <f t="shared" si="18"/>
        <v>0.75</v>
      </c>
      <c r="AK27" s="66">
        <f t="shared" si="19"/>
        <v>0.5</v>
      </c>
      <c r="AL27" s="66">
        <f t="shared" si="20"/>
        <v>0.75</v>
      </c>
    </row>
    <row r="28" spans="1:38" x14ac:dyDescent="0.25">
      <c r="A28" s="105" t="str">
        <f>'Table 1-Parking Supply by road '!A28</f>
        <v>Ravensbourne Road</v>
      </c>
      <c r="B28" s="131">
        <f>'Table 1-Parking Supply by road '!M28</f>
        <v>28</v>
      </c>
      <c r="C28" s="137">
        <v>14</v>
      </c>
      <c r="D28" s="110">
        <v>12</v>
      </c>
      <c r="E28" s="111">
        <v>10</v>
      </c>
      <c r="F28" s="111">
        <v>10</v>
      </c>
      <c r="G28" s="111">
        <v>11</v>
      </c>
      <c r="H28" s="111">
        <v>10</v>
      </c>
      <c r="I28" s="170">
        <v>12</v>
      </c>
      <c r="J28" s="170">
        <v>14</v>
      </c>
      <c r="K28" s="138">
        <v>13</v>
      </c>
      <c r="L28" s="137">
        <v>0</v>
      </c>
      <c r="M28" s="110">
        <v>7</v>
      </c>
      <c r="N28" s="111">
        <v>4</v>
      </c>
      <c r="O28" s="111">
        <v>5</v>
      </c>
      <c r="P28" s="111">
        <v>6</v>
      </c>
      <c r="Q28" s="111">
        <v>5</v>
      </c>
      <c r="R28" s="170">
        <v>7</v>
      </c>
      <c r="S28" s="170">
        <v>6</v>
      </c>
      <c r="T28" s="138">
        <v>4</v>
      </c>
      <c r="U28" s="141">
        <f t="shared" si="0"/>
        <v>14</v>
      </c>
      <c r="V28" s="49">
        <f t="shared" si="1"/>
        <v>19</v>
      </c>
      <c r="W28" s="50">
        <f t="shared" si="2"/>
        <v>14</v>
      </c>
      <c r="X28" s="50">
        <f t="shared" si="3"/>
        <v>15</v>
      </c>
      <c r="Y28" s="50">
        <f t="shared" si="4"/>
        <v>17</v>
      </c>
      <c r="Z28" s="50">
        <f t="shared" si="5"/>
        <v>15</v>
      </c>
      <c r="AA28" s="48">
        <f t="shared" si="9"/>
        <v>19</v>
      </c>
      <c r="AB28" s="48">
        <f t="shared" si="10"/>
        <v>20</v>
      </c>
      <c r="AC28" s="48">
        <f t="shared" si="11"/>
        <v>17</v>
      </c>
      <c r="AD28" s="143">
        <f t="shared" si="26"/>
        <v>0.5</v>
      </c>
      <c r="AE28" s="66">
        <f t="shared" si="27"/>
        <v>0.6785714285714286</v>
      </c>
      <c r="AF28" s="66">
        <f t="shared" si="28"/>
        <v>0.5</v>
      </c>
      <c r="AG28" s="66">
        <f t="shared" si="29"/>
        <v>0.5357142857142857</v>
      </c>
      <c r="AH28" s="66">
        <f t="shared" si="30"/>
        <v>0.6071428571428571</v>
      </c>
      <c r="AI28" s="66">
        <f t="shared" si="17"/>
        <v>0.5357142857142857</v>
      </c>
      <c r="AJ28" s="66">
        <f t="shared" si="18"/>
        <v>0.6785714285714286</v>
      </c>
      <c r="AK28" s="66">
        <f t="shared" si="19"/>
        <v>0.7142857142857143</v>
      </c>
      <c r="AL28" s="66">
        <f t="shared" si="20"/>
        <v>0.6071428571428571</v>
      </c>
    </row>
    <row r="29" spans="1:38" x14ac:dyDescent="0.25">
      <c r="A29" s="105" t="str">
        <f>'Table 1-Parking Supply by road '!A29</f>
        <v>Richmond Road (East)</v>
      </c>
      <c r="B29" s="131">
        <f>'Table 1-Parking Supply by road '!M29</f>
        <v>20</v>
      </c>
      <c r="C29" s="137">
        <v>5</v>
      </c>
      <c r="D29" s="110">
        <v>0</v>
      </c>
      <c r="E29" s="111">
        <v>0</v>
      </c>
      <c r="F29" s="111">
        <v>0</v>
      </c>
      <c r="G29" s="111">
        <v>0</v>
      </c>
      <c r="H29" s="111">
        <v>0</v>
      </c>
      <c r="I29" s="170">
        <v>0</v>
      </c>
      <c r="J29" s="170">
        <v>0</v>
      </c>
      <c r="K29" s="138">
        <v>0</v>
      </c>
      <c r="L29" s="137">
        <v>0</v>
      </c>
      <c r="M29" s="110">
        <v>5</v>
      </c>
      <c r="N29" s="111">
        <v>7</v>
      </c>
      <c r="O29" s="111">
        <v>7</v>
      </c>
      <c r="P29" s="111">
        <v>13</v>
      </c>
      <c r="Q29" s="111">
        <v>15</v>
      </c>
      <c r="R29" s="170">
        <v>13</v>
      </c>
      <c r="S29" s="170">
        <v>15</v>
      </c>
      <c r="T29" s="138">
        <v>14</v>
      </c>
      <c r="U29" s="141">
        <f t="shared" si="0"/>
        <v>5</v>
      </c>
      <c r="V29" s="49">
        <f t="shared" si="1"/>
        <v>5</v>
      </c>
      <c r="W29" s="50">
        <f t="shared" si="2"/>
        <v>7</v>
      </c>
      <c r="X29" s="50">
        <f t="shared" si="3"/>
        <v>7</v>
      </c>
      <c r="Y29" s="50">
        <f t="shared" si="4"/>
        <v>13</v>
      </c>
      <c r="Z29" s="50">
        <f t="shared" si="5"/>
        <v>15</v>
      </c>
      <c r="AA29" s="48">
        <f t="shared" si="9"/>
        <v>13</v>
      </c>
      <c r="AB29" s="48">
        <f t="shared" si="10"/>
        <v>15</v>
      </c>
      <c r="AC29" s="48">
        <f t="shared" si="11"/>
        <v>14</v>
      </c>
      <c r="AD29" s="143">
        <f t="shared" si="26"/>
        <v>0.25</v>
      </c>
      <c r="AE29" s="66">
        <f t="shared" si="27"/>
        <v>0.25</v>
      </c>
      <c r="AF29" s="66">
        <f t="shared" si="28"/>
        <v>0.35</v>
      </c>
      <c r="AG29" s="66">
        <f t="shared" si="29"/>
        <v>0.35</v>
      </c>
      <c r="AH29" s="66">
        <f t="shared" si="30"/>
        <v>0.65</v>
      </c>
      <c r="AI29" s="66">
        <f t="shared" si="17"/>
        <v>0.75</v>
      </c>
      <c r="AJ29" s="66">
        <f t="shared" si="18"/>
        <v>0.65</v>
      </c>
      <c r="AK29" s="66">
        <f t="shared" si="19"/>
        <v>0.75</v>
      </c>
      <c r="AL29" s="66">
        <f t="shared" si="20"/>
        <v>0.7</v>
      </c>
    </row>
    <row r="30" spans="1:38" x14ac:dyDescent="0.25">
      <c r="A30" s="105" t="str">
        <f>'Table 1-Parking Supply by road '!A30</f>
        <v>Richmond Road (South)</v>
      </c>
      <c r="B30" s="131">
        <f>'Table 1-Parking Supply by road '!M30</f>
        <v>10</v>
      </c>
      <c r="C30" s="137">
        <v>0</v>
      </c>
      <c r="D30" s="110">
        <v>0</v>
      </c>
      <c r="E30" s="111">
        <v>0</v>
      </c>
      <c r="F30" s="111">
        <v>0</v>
      </c>
      <c r="G30" s="111">
        <v>0</v>
      </c>
      <c r="H30" s="111">
        <v>0</v>
      </c>
      <c r="I30" s="170">
        <v>0</v>
      </c>
      <c r="J30" s="170">
        <v>0</v>
      </c>
      <c r="K30" s="138">
        <v>0</v>
      </c>
      <c r="L30" s="137">
        <v>0</v>
      </c>
      <c r="M30" s="110">
        <v>0</v>
      </c>
      <c r="N30" s="111">
        <v>0</v>
      </c>
      <c r="O30" s="111">
        <v>0</v>
      </c>
      <c r="P30" s="111">
        <v>0</v>
      </c>
      <c r="Q30" s="111">
        <v>0</v>
      </c>
      <c r="R30" s="170">
        <v>0</v>
      </c>
      <c r="S30" s="170">
        <v>0</v>
      </c>
      <c r="T30" s="138">
        <v>0</v>
      </c>
      <c r="U30" s="141">
        <f t="shared" si="0"/>
        <v>0</v>
      </c>
      <c r="V30" s="49">
        <f t="shared" si="1"/>
        <v>0</v>
      </c>
      <c r="W30" s="50">
        <f t="shared" si="2"/>
        <v>0</v>
      </c>
      <c r="X30" s="50">
        <f t="shared" si="3"/>
        <v>0</v>
      </c>
      <c r="Y30" s="50">
        <f t="shared" si="4"/>
        <v>0</v>
      </c>
      <c r="Z30" s="50">
        <f t="shared" si="5"/>
        <v>0</v>
      </c>
      <c r="AA30" s="48">
        <f t="shared" si="9"/>
        <v>0</v>
      </c>
      <c r="AB30" s="48">
        <f t="shared" si="10"/>
        <v>0</v>
      </c>
      <c r="AC30" s="48">
        <f t="shared" si="11"/>
        <v>0</v>
      </c>
      <c r="AD30" s="143">
        <f t="shared" si="26"/>
        <v>0</v>
      </c>
      <c r="AE30" s="66">
        <f t="shared" si="27"/>
        <v>0</v>
      </c>
      <c r="AF30" s="66">
        <f t="shared" si="28"/>
        <v>0</v>
      </c>
      <c r="AG30" s="66">
        <f t="shared" si="29"/>
        <v>0</v>
      </c>
      <c r="AH30" s="66">
        <f t="shared" si="30"/>
        <v>0</v>
      </c>
      <c r="AI30" s="66">
        <f t="shared" si="17"/>
        <v>0</v>
      </c>
      <c r="AJ30" s="66">
        <f t="shared" si="18"/>
        <v>0</v>
      </c>
      <c r="AK30" s="66">
        <f t="shared" si="19"/>
        <v>0</v>
      </c>
      <c r="AL30" s="66">
        <f t="shared" si="20"/>
        <v>0</v>
      </c>
    </row>
    <row r="31" spans="1:38" x14ac:dyDescent="0.25">
      <c r="A31" s="105" t="str">
        <f>'Table 1-Parking Supply by road '!A31</f>
        <v>Riverdale Gardens</v>
      </c>
      <c r="B31" s="131">
        <f>'Table 1-Parking Supply by road '!M31</f>
        <v>28</v>
      </c>
      <c r="C31" s="137">
        <v>20</v>
      </c>
      <c r="D31" s="110">
        <v>16</v>
      </c>
      <c r="E31" s="111">
        <v>18</v>
      </c>
      <c r="F31" s="111">
        <v>17</v>
      </c>
      <c r="G31" s="111">
        <v>17</v>
      </c>
      <c r="H31" s="111">
        <v>15</v>
      </c>
      <c r="I31" s="170">
        <v>17</v>
      </c>
      <c r="J31" s="170">
        <v>15</v>
      </c>
      <c r="K31" s="138">
        <v>18</v>
      </c>
      <c r="L31" s="137">
        <v>0</v>
      </c>
      <c r="M31" s="110">
        <v>7</v>
      </c>
      <c r="N31" s="111">
        <v>4</v>
      </c>
      <c r="O31" s="111">
        <v>5</v>
      </c>
      <c r="P31" s="111">
        <v>3</v>
      </c>
      <c r="Q31" s="111">
        <v>5</v>
      </c>
      <c r="R31" s="170">
        <v>1</v>
      </c>
      <c r="S31" s="170">
        <v>5</v>
      </c>
      <c r="T31" s="138">
        <v>4</v>
      </c>
      <c r="U31" s="141">
        <f t="shared" si="0"/>
        <v>20</v>
      </c>
      <c r="V31" s="49">
        <f t="shared" si="1"/>
        <v>23</v>
      </c>
      <c r="W31" s="50">
        <f t="shared" si="2"/>
        <v>22</v>
      </c>
      <c r="X31" s="50">
        <f t="shared" si="3"/>
        <v>22</v>
      </c>
      <c r="Y31" s="50">
        <f t="shared" si="4"/>
        <v>20</v>
      </c>
      <c r="Z31" s="50">
        <f t="shared" si="5"/>
        <v>20</v>
      </c>
      <c r="AA31" s="48">
        <f t="shared" si="9"/>
        <v>18</v>
      </c>
      <c r="AB31" s="48">
        <f t="shared" si="10"/>
        <v>20</v>
      </c>
      <c r="AC31" s="48">
        <f t="shared" si="11"/>
        <v>22</v>
      </c>
      <c r="AD31" s="143">
        <f t="shared" si="26"/>
        <v>0.7142857142857143</v>
      </c>
      <c r="AE31" s="66">
        <f t="shared" si="27"/>
        <v>0.8214285714285714</v>
      </c>
      <c r="AF31" s="66">
        <f t="shared" si="28"/>
        <v>0.7857142857142857</v>
      </c>
      <c r="AG31" s="66">
        <f t="shared" si="29"/>
        <v>0.7857142857142857</v>
      </c>
      <c r="AH31" s="66">
        <f t="shared" si="30"/>
        <v>0.7142857142857143</v>
      </c>
      <c r="AI31" s="66">
        <f t="shared" si="17"/>
        <v>0.7142857142857143</v>
      </c>
      <c r="AJ31" s="66">
        <f t="shared" si="18"/>
        <v>0.6428571428571429</v>
      </c>
      <c r="AK31" s="66">
        <f t="shared" si="19"/>
        <v>0.7142857142857143</v>
      </c>
      <c r="AL31" s="66">
        <f t="shared" si="20"/>
        <v>0.7857142857142857</v>
      </c>
    </row>
    <row r="32" spans="1:38" x14ac:dyDescent="0.25">
      <c r="A32" s="105" t="str">
        <f>'Table 1-Parking Supply by road '!A32</f>
        <v>Riverdale Road</v>
      </c>
      <c r="B32" s="131">
        <f>'Table 1-Parking Supply by road '!M32</f>
        <v>49</v>
      </c>
      <c r="C32" s="137">
        <v>34</v>
      </c>
      <c r="D32" s="110">
        <v>25</v>
      </c>
      <c r="E32" s="111">
        <v>21</v>
      </c>
      <c r="F32" s="111">
        <v>21</v>
      </c>
      <c r="G32" s="111">
        <v>24</v>
      </c>
      <c r="H32" s="111">
        <v>20</v>
      </c>
      <c r="I32" s="170">
        <v>24</v>
      </c>
      <c r="J32" s="170">
        <v>22</v>
      </c>
      <c r="K32" s="138">
        <v>24</v>
      </c>
      <c r="L32" s="137">
        <v>0</v>
      </c>
      <c r="M32" s="110">
        <v>7</v>
      </c>
      <c r="N32" s="111">
        <v>6</v>
      </c>
      <c r="O32" s="111">
        <v>5</v>
      </c>
      <c r="P32" s="111">
        <v>4</v>
      </c>
      <c r="Q32" s="111">
        <v>9</v>
      </c>
      <c r="R32" s="170">
        <v>9</v>
      </c>
      <c r="S32" s="170">
        <v>11</v>
      </c>
      <c r="T32" s="138">
        <v>6</v>
      </c>
      <c r="U32" s="141">
        <f t="shared" si="0"/>
        <v>34</v>
      </c>
      <c r="V32" s="49">
        <f t="shared" si="1"/>
        <v>32</v>
      </c>
      <c r="W32" s="50">
        <f t="shared" si="2"/>
        <v>27</v>
      </c>
      <c r="X32" s="50">
        <f t="shared" si="3"/>
        <v>26</v>
      </c>
      <c r="Y32" s="50">
        <f t="shared" si="4"/>
        <v>28</v>
      </c>
      <c r="Z32" s="50">
        <f t="shared" si="5"/>
        <v>29</v>
      </c>
      <c r="AA32" s="48">
        <f t="shared" si="9"/>
        <v>33</v>
      </c>
      <c r="AB32" s="48">
        <f t="shared" si="10"/>
        <v>33</v>
      </c>
      <c r="AC32" s="48">
        <f t="shared" si="11"/>
        <v>30</v>
      </c>
      <c r="AD32" s="143">
        <f t="shared" si="26"/>
        <v>0.69387755102040816</v>
      </c>
      <c r="AE32" s="66">
        <f t="shared" si="27"/>
        <v>0.65306122448979587</v>
      </c>
      <c r="AF32" s="66">
        <f t="shared" si="28"/>
        <v>0.55102040816326525</v>
      </c>
      <c r="AG32" s="66">
        <f t="shared" si="29"/>
        <v>0.53061224489795922</v>
      </c>
      <c r="AH32" s="66">
        <f t="shared" si="30"/>
        <v>0.5714285714285714</v>
      </c>
      <c r="AI32" s="66">
        <f t="shared" si="17"/>
        <v>0.59183673469387754</v>
      </c>
      <c r="AJ32" s="66">
        <f t="shared" si="18"/>
        <v>0.67346938775510201</v>
      </c>
      <c r="AK32" s="66">
        <f t="shared" si="19"/>
        <v>0.67346938775510201</v>
      </c>
      <c r="AL32" s="66">
        <f t="shared" si="20"/>
        <v>0.61224489795918369</v>
      </c>
    </row>
    <row r="33" spans="1:38" x14ac:dyDescent="0.25">
      <c r="A33" s="105" t="str">
        <f>'Table 1-Parking Supply by road '!A33</f>
        <v>Roseleigh Close</v>
      </c>
      <c r="B33" s="131">
        <f>'Table 1-Parking Supply by road '!M33</f>
        <v>11</v>
      </c>
      <c r="C33" s="137">
        <v>7</v>
      </c>
      <c r="D33" s="110">
        <v>6</v>
      </c>
      <c r="E33" s="111">
        <v>4</v>
      </c>
      <c r="F33" s="111">
        <v>3</v>
      </c>
      <c r="G33" s="111">
        <v>6</v>
      </c>
      <c r="H33" s="111">
        <v>6</v>
      </c>
      <c r="I33" s="170">
        <v>5</v>
      </c>
      <c r="J33" s="170">
        <v>7</v>
      </c>
      <c r="K33" s="138">
        <v>7</v>
      </c>
      <c r="L33" s="137">
        <v>0</v>
      </c>
      <c r="M33" s="110">
        <v>0</v>
      </c>
      <c r="N33" s="111">
        <v>0</v>
      </c>
      <c r="O33" s="111">
        <v>0</v>
      </c>
      <c r="P33" s="111">
        <v>0</v>
      </c>
      <c r="Q33" s="111">
        <v>1</v>
      </c>
      <c r="R33" s="170">
        <v>2</v>
      </c>
      <c r="S33" s="170">
        <v>0</v>
      </c>
      <c r="T33" s="138">
        <v>0</v>
      </c>
      <c r="U33" s="141">
        <f t="shared" si="0"/>
        <v>7</v>
      </c>
      <c r="V33" s="49">
        <f t="shared" si="1"/>
        <v>6</v>
      </c>
      <c r="W33" s="50">
        <f t="shared" si="2"/>
        <v>4</v>
      </c>
      <c r="X33" s="50">
        <f t="shared" si="3"/>
        <v>3</v>
      </c>
      <c r="Y33" s="50">
        <f t="shared" si="4"/>
        <v>6</v>
      </c>
      <c r="Z33" s="50">
        <f t="shared" si="5"/>
        <v>7</v>
      </c>
      <c r="AA33" s="48">
        <f t="shared" si="9"/>
        <v>7</v>
      </c>
      <c r="AB33" s="48">
        <f t="shared" si="10"/>
        <v>7</v>
      </c>
      <c r="AC33" s="48">
        <f t="shared" si="11"/>
        <v>7</v>
      </c>
      <c r="AD33" s="143">
        <f t="shared" si="26"/>
        <v>0.63636363636363635</v>
      </c>
      <c r="AE33" s="66">
        <f t="shared" si="27"/>
        <v>0.54545454545454541</v>
      </c>
      <c r="AF33" s="66">
        <f t="shared" si="28"/>
        <v>0.36363636363636365</v>
      </c>
      <c r="AG33" s="66">
        <f t="shared" si="29"/>
        <v>0.27272727272727271</v>
      </c>
      <c r="AH33" s="66">
        <f t="shared" si="30"/>
        <v>0.54545454545454541</v>
      </c>
      <c r="AI33" s="66">
        <f t="shared" si="17"/>
        <v>0.63636363636363635</v>
      </c>
      <c r="AJ33" s="66">
        <f t="shared" si="18"/>
        <v>0.63636363636363635</v>
      </c>
      <c r="AK33" s="66">
        <f t="shared" si="19"/>
        <v>0.63636363636363635</v>
      </c>
      <c r="AL33" s="66">
        <f t="shared" si="20"/>
        <v>0.63636363636363635</v>
      </c>
    </row>
    <row r="34" spans="1:38" x14ac:dyDescent="0.25">
      <c r="A34" s="106" t="str">
        <f>'Table 1-Parking Supply by road '!A34</f>
        <v>Rosslyn Road</v>
      </c>
      <c r="B34" s="132">
        <f>'Table 1-Parking Supply by road '!M34</f>
        <v>31</v>
      </c>
      <c r="C34" s="137">
        <v>21</v>
      </c>
      <c r="D34" s="110">
        <v>16</v>
      </c>
      <c r="E34" s="111">
        <v>12</v>
      </c>
      <c r="F34" s="111">
        <v>14</v>
      </c>
      <c r="G34" s="111">
        <v>18</v>
      </c>
      <c r="H34" s="111">
        <v>15</v>
      </c>
      <c r="I34" s="170">
        <v>14</v>
      </c>
      <c r="J34" s="170">
        <v>16</v>
      </c>
      <c r="K34" s="138">
        <v>20</v>
      </c>
      <c r="L34" s="137">
        <v>0</v>
      </c>
      <c r="M34" s="110">
        <v>3</v>
      </c>
      <c r="N34" s="111">
        <v>3</v>
      </c>
      <c r="O34" s="111">
        <v>4</v>
      </c>
      <c r="P34" s="111">
        <v>4</v>
      </c>
      <c r="Q34" s="111">
        <v>8</v>
      </c>
      <c r="R34" s="170">
        <v>3</v>
      </c>
      <c r="S34" s="170">
        <v>6</v>
      </c>
      <c r="T34" s="138">
        <v>7</v>
      </c>
      <c r="U34" s="141">
        <f t="shared" si="0"/>
        <v>21</v>
      </c>
      <c r="V34" s="49">
        <f t="shared" si="1"/>
        <v>19</v>
      </c>
      <c r="W34" s="50">
        <f t="shared" si="2"/>
        <v>15</v>
      </c>
      <c r="X34" s="50">
        <f t="shared" si="3"/>
        <v>18</v>
      </c>
      <c r="Y34" s="50">
        <f t="shared" si="4"/>
        <v>22</v>
      </c>
      <c r="Z34" s="50">
        <f t="shared" si="5"/>
        <v>23</v>
      </c>
      <c r="AA34" s="48">
        <f t="shared" si="9"/>
        <v>17</v>
      </c>
      <c r="AB34" s="48">
        <f t="shared" si="10"/>
        <v>22</v>
      </c>
      <c r="AC34" s="48">
        <f t="shared" si="11"/>
        <v>27</v>
      </c>
      <c r="AD34" s="143">
        <f t="shared" si="26"/>
        <v>0.67741935483870963</v>
      </c>
      <c r="AE34" s="66">
        <f t="shared" si="27"/>
        <v>0.61290322580645162</v>
      </c>
      <c r="AF34" s="66">
        <f t="shared" si="28"/>
        <v>0.4838709677419355</v>
      </c>
      <c r="AG34" s="66">
        <f t="shared" si="29"/>
        <v>0.58064516129032262</v>
      </c>
      <c r="AH34" s="66">
        <f t="shared" si="30"/>
        <v>0.70967741935483875</v>
      </c>
      <c r="AI34" s="66">
        <f t="shared" si="17"/>
        <v>0.74193548387096775</v>
      </c>
      <c r="AJ34" s="66">
        <f t="shared" si="18"/>
        <v>0.54838709677419351</v>
      </c>
      <c r="AK34" s="66">
        <f t="shared" si="19"/>
        <v>0.70967741935483875</v>
      </c>
      <c r="AL34" s="66">
        <f t="shared" si="20"/>
        <v>0.87096774193548387</v>
      </c>
    </row>
    <row r="35" spans="1:38" x14ac:dyDescent="0.25">
      <c r="A35" s="106" t="str">
        <f>'Table 1-Parking Supply by road '!A35</f>
        <v>St Margaret's Road</v>
      </c>
      <c r="B35" s="132">
        <f>'Table 1-Parking Supply by road '!M35</f>
        <v>0</v>
      </c>
      <c r="C35" s="137">
        <v>0</v>
      </c>
      <c r="D35" s="110">
        <v>0</v>
      </c>
      <c r="E35" s="111">
        <v>0</v>
      </c>
      <c r="F35" s="111">
        <v>0</v>
      </c>
      <c r="G35" s="111">
        <v>0</v>
      </c>
      <c r="H35" s="111">
        <v>0</v>
      </c>
      <c r="I35" s="170">
        <v>0</v>
      </c>
      <c r="J35" s="170">
        <v>0</v>
      </c>
      <c r="K35" s="138">
        <v>0</v>
      </c>
      <c r="L35" s="137">
        <v>0</v>
      </c>
      <c r="M35" s="110">
        <v>0</v>
      </c>
      <c r="N35" s="111">
        <v>0</v>
      </c>
      <c r="O35" s="111">
        <v>0</v>
      </c>
      <c r="P35" s="111">
        <v>0</v>
      </c>
      <c r="Q35" s="111">
        <v>0</v>
      </c>
      <c r="R35" s="170">
        <v>0</v>
      </c>
      <c r="S35" s="170">
        <v>0</v>
      </c>
      <c r="T35" s="138">
        <v>0</v>
      </c>
      <c r="U35" s="141">
        <f t="shared" si="0"/>
        <v>0</v>
      </c>
      <c r="V35" s="49">
        <f t="shared" si="1"/>
        <v>0</v>
      </c>
      <c r="W35" s="50">
        <f t="shared" si="2"/>
        <v>0</v>
      </c>
      <c r="X35" s="50">
        <f t="shared" si="3"/>
        <v>0</v>
      </c>
      <c r="Y35" s="50">
        <f t="shared" si="4"/>
        <v>0</v>
      </c>
      <c r="Z35" s="50">
        <f t="shared" si="5"/>
        <v>0</v>
      </c>
      <c r="AA35" s="48">
        <f t="shared" si="9"/>
        <v>0</v>
      </c>
      <c r="AB35" s="48">
        <f t="shared" si="10"/>
        <v>0</v>
      </c>
      <c r="AC35" s="48">
        <f t="shared" si="11"/>
        <v>0</v>
      </c>
      <c r="AD35" s="143" t="str">
        <f t="shared" si="26"/>
        <v>-</v>
      </c>
      <c r="AE35" s="66" t="str">
        <f t="shared" si="27"/>
        <v>-</v>
      </c>
      <c r="AF35" s="66" t="str">
        <f t="shared" si="28"/>
        <v>-</v>
      </c>
      <c r="AG35" s="66" t="str">
        <f t="shared" si="29"/>
        <v>-</v>
      </c>
      <c r="AH35" s="66" t="str">
        <f t="shared" si="30"/>
        <v>-</v>
      </c>
      <c r="AI35" s="66" t="str">
        <f t="shared" si="17"/>
        <v>-</v>
      </c>
      <c r="AJ35" s="66" t="str">
        <f t="shared" si="18"/>
        <v>-</v>
      </c>
      <c r="AK35" s="66" t="str">
        <f t="shared" si="19"/>
        <v>-</v>
      </c>
      <c r="AL35" s="66" t="str">
        <f t="shared" si="20"/>
        <v>-</v>
      </c>
    </row>
    <row r="36" spans="1:38" x14ac:dyDescent="0.25">
      <c r="A36" s="105" t="str">
        <f>'Table 1-Parking Supply by road '!A36</f>
        <v>Vivienne Close</v>
      </c>
      <c r="B36" s="131">
        <f>'Table 1-Parking Supply by road '!M36</f>
        <v>8</v>
      </c>
      <c r="C36" s="137">
        <v>10</v>
      </c>
      <c r="D36" s="110">
        <v>5</v>
      </c>
      <c r="E36" s="111">
        <v>5</v>
      </c>
      <c r="F36" s="111">
        <v>4</v>
      </c>
      <c r="G36" s="111">
        <v>7</v>
      </c>
      <c r="H36" s="111">
        <v>7</v>
      </c>
      <c r="I36" s="170">
        <v>8</v>
      </c>
      <c r="J36" s="170">
        <v>5</v>
      </c>
      <c r="K36" s="138">
        <v>6</v>
      </c>
      <c r="L36" s="137">
        <v>0</v>
      </c>
      <c r="M36" s="110">
        <v>3</v>
      </c>
      <c r="N36" s="111">
        <v>3</v>
      </c>
      <c r="O36" s="111">
        <v>2</v>
      </c>
      <c r="P36" s="111">
        <v>3</v>
      </c>
      <c r="Q36" s="111">
        <v>2</v>
      </c>
      <c r="R36" s="170">
        <v>3</v>
      </c>
      <c r="S36" s="170">
        <v>1</v>
      </c>
      <c r="T36" s="138">
        <v>2</v>
      </c>
      <c r="U36" s="141">
        <f t="shared" si="0"/>
        <v>10</v>
      </c>
      <c r="V36" s="49">
        <f t="shared" si="1"/>
        <v>8</v>
      </c>
      <c r="W36" s="50">
        <f t="shared" si="2"/>
        <v>8</v>
      </c>
      <c r="X36" s="50">
        <f t="shared" si="3"/>
        <v>6</v>
      </c>
      <c r="Y36" s="50">
        <f t="shared" si="4"/>
        <v>10</v>
      </c>
      <c r="Z36" s="50">
        <f t="shared" si="5"/>
        <v>9</v>
      </c>
      <c r="AA36" s="48">
        <f t="shared" si="9"/>
        <v>11</v>
      </c>
      <c r="AB36" s="48">
        <f t="shared" si="10"/>
        <v>6</v>
      </c>
      <c r="AC36" s="48">
        <f t="shared" si="11"/>
        <v>8</v>
      </c>
      <c r="AD36" s="143">
        <f t="shared" si="26"/>
        <v>1.25</v>
      </c>
      <c r="AE36" s="66">
        <f t="shared" si="27"/>
        <v>1</v>
      </c>
      <c r="AF36" s="66">
        <f t="shared" si="28"/>
        <v>1</v>
      </c>
      <c r="AG36" s="66">
        <f t="shared" si="29"/>
        <v>0.75</v>
      </c>
      <c r="AH36" s="66">
        <f t="shared" si="30"/>
        <v>1.25</v>
      </c>
      <c r="AI36" s="66">
        <f t="shared" si="17"/>
        <v>1.125</v>
      </c>
      <c r="AJ36" s="66">
        <f t="shared" si="18"/>
        <v>1.375</v>
      </c>
      <c r="AK36" s="66">
        <f t="shared" si="19"/>
        <v>0.75</v>
      </c>
      <c r="AL36" s="66">
        <f t="shared" si="20"/>
        <v>1</v>
      </c>
    </row>
    <row r="37" spans="1:38" x14ac:dyDescent="0.25">
      <c r="A37" s="105" t="str">
        <f>'Table 1-Parking Supply by road '!A37</f>
        <v>Willoughby Road</v>
      </c>
      <c r="B37" s="131">
        <f>'Table 1-Parking Supply by road '!M37</f>
        <v>8</v>
      </c>
      <c r="C37" s="137">
        <v>6</v>
      </c>
      <c r="D37" s="110">
        <v>6</v>
      </c>
      <c r="E37" s="111">
        <v>6</v>
      </c>
      <c r="F37" s="111">
        <v>4</v>
      </c>
      <c r="G37" s="111">
        <v>6</v>
      </c>
      <c r="H37" s="111">
        <v>3</v>
      </c>
      <c r="I37" s="170">
        <v>3</v>
      </c>
      <c r="J37" s="170">
        <v>3</v>
      </c>
      <c r="K37" s="138">
        <v>4</v>
      </c>
      <c r="L37" s="135">
        <v>0</v>
      </c>
      <c r="M37" s="108">
        <v>1</v>
      </c>
      <c r="N37" s="109">
        <v>1</v>
      </c>
      <c r="O37" s="109">
        <v>3</v>
      </c>
      <c r="P37" s="109">
        <v>1</v>
      </c>
      <c r="Q37" s="109">
        <v>1</v>
      </c>
      <c r="R37" s="169">
        <v>1</v>
      </c>
      <c r="S37" s="169">
        <v>4</v>
      </c>
      <c r="T37" s="136">
        <v>1</v>
      </c>
      <c r="U37" s="140">
        <f t="shared" si="0"/>
        <v>6</v>
      </c>
      <c r="V37" s="47">
        <f t="shared" si="1"/>
        <v>7</v>
      </c>
      <c r="W37" s="48">
        <f t="shared" si="2"/>
        <v>7</v>
      </c>
      <c r="X37" s="48">
        <f t="shared" si="3"/>
        <v>7</v>
      </c>
      <c r="Y37" s="48">
        <f t="shared" si="4"/>
        <v>7</v>
      </c>
      <c r="Z37" s="48">
        <f t="shared" si="5"/>
        <v>4</v>
      </c>
      <c r="AA37" s="48">
        <f t="shared" si="9"/>
        <v>4</v>
      </c>
      <c r="AB37" s="48">
        <f t="shared" si="10"/>
        <v>7</v>
      </c>
      <c r="AC37" s="48">
        <f t="shared" si="11"/>
        <v>5</v>
      </c>
      <c r="AD37" s="143">
        <f t="shared" si="26"/>
        <v>0.75</v>
      </c>
      <c r="AE37" s="66">
        <f t="shared" si="27"/>
        <v>0.875</v>
      </c>
      <c r="AF37" s="66">
        <f t="shared" si="28"/>
        <v>0.875</v>
      </c>
      <c r="AG37" s="66">
        <f t="shared" si="29"/>
        <v>0.875</v>
      </c>
      <c r="AH37" s="66">
        <f t="shared" si="30"/>
        <v>0.875</v>
      </c>
      <c r="AI37" s="66">
        <f t="shared" si="17"/>
        <v>0.5</v>
      </c>
      <c r="AJ37" s="66">
        <f t="shared" si="18"/>
        <v>0.5</v>
      </c>
      <c r="AK37" s="66">
        <f t="shared" si="19"/>
        <v>0.875</v>
      </c>
      <c r="AL37" s="66">
        <f t="shared" si="20"/>
        <v>0.625</v>
      </c>
    </row>
    <row r="38" spans="1:38" ht="15.75" thickBot="1" x14ac:dyDescent="0.3">
      <c r="A38" s="107" t="str">
        <f>'Table 1-Parking Supply by road '!A38</f>
        <v>Willoughby Road (North)</v>
      </c>
      <c r="B38" s="130">
        <f>'Table 1-Parking Supply by road '!M38</f>
        <v>0</v>
      </c>
      <c r="C38" s="137">
        <v>0</v>
      </c>
      <c r="D38" s="110">
        <v>0</v>
      </c>
      <c r="E38" s="111">
        <v>0</v>
      </c>
      <c r="F38" s="111">
        <v>0</v>
      </c>
      <c r="G38" s="111">
        <v>0</v>
      </c>
      <c r="H38" s="111">
        <v>0</v>
      </c>
      <c r="I38" s="170">
        <v>0</v>
      </c>
      <c r="J38" s="170">
        <v>0</v>
      </c>
      <c r="K38" s="138">
        <v>0</v>
      </c>
      <c r="L38" s="137">
        <v>0</v>
      </c>
      <c r="M38" s="110">
        <v>0</v>
      </c>
      <c r="N38" s="111">
        <v>0</v>
      </c>
      <c r="O38" s="111">
        <v>0</v>
      </c>
      <c r="P38" s="111">
        <v>0</v>
      </c>
      <c r="Q38" s="111">
        <v>0</v>
      </c>
      <c r="R38" s="170">
        <v>0</v>
      </c>
      <c r="S38" s="170">
        <v>0</v>
      </c>
      <c r="T38" s="138">
        <v>0</v>
      </c>
      <c r="U38" s="141">
        <f t="shared" si="0"/>
        <v>0</v>
      </c>
      <c r="V38" s="49">
        <f t="shared" si="1"/>
        <v>0</v>
      </c>
      <c r="W38" s="50">
        <f t="shared" si="2"/>
        <v>0</v>
      </c>
      <c r="X38" s="50">
        <f t="shared" si="3"/>
        <v>0</v>
      </c>
      <c r="Y38" s="50">
        <f t="shared" si="4"/>
        <v>0</v>
      </c>
      <c r="Z38" s="50">
        <f t="shared" si="5"/>
        <v>0</v>
      </c>
      <c r="AA38" s="48">
        <f t="shared" si="9"/>
        <v>0</v>
      </c>
      <c r="AB38" s="48">
        <f t="shared" si="10"/>
        <v>0</v>
      </c>
      <c r="AC38" s="48">
        <f t="shared" si="11"/>
        <v>0</v>
      </c>
      <c r="AD38" s="143" t="str">
        <f t="shared" si="26"/>
        <v>-</v>
      </c>
      <c r="AE38" s="66" t="str">
        <f t="shared" si="27"/>
        <v>-</v>
      </c>
      <c r="AF38" s="66" t="str">
        <f t="shared" si="28"/>
        <v>-</v>
      </c>
      <c r="AG38" s="66" t="str">
        <f t="shared" si="29"/>
        <v>-</v>
      </c>
      <c r="AH38" s="66" t="str">
        <f t="shared" si="30"/>
        <v>-</v>
      </c>
      <c r="AI38" s="66" t="str">
        <f t="shared" si="17"/>
        <v>-</v>
      </c>
      <c r="AJ38" s="66" t="str">
        <f t="shared" si="18"/>
        <v>-</v>
      </c>
      <c r="AK38" s="66" t="str">
        <f t="shared" si="19"/>
        <v>-</v>
      </c>
      <c r="AL38" s="66" t="str">
        <f t="shared" si="20"/>
        <v>-</v>
      </c>
    </row>
    <row r="39" spans="1:38" ht="15.75" thickBot="1" x14ac:dyDescent="0.3">
      <c r="B39" s="133">
        <f>SUM(B6:B38)</f>
        <v>1016</v>
      </c>
      <c r="C39" s="58">
        <f t="shared" ref="C39:T39" si="31">SUM(C6:C38)</f>
        <v>662</v>
      </c>
      <c r="D39" s="59">
        <f t="shared" si="31"/>
        <v>480.40000000000003</v>
      </c>
      <c r="E39" s="59">
        <f t="shared" si="31"/>
        <v>438.40000000000003</v>
      </c>
      <c r="F39" s="59">
        <f t="shared" si="31"/>
        <v>434.40000000000003</v>
      </c>
      <c r="G39" s="59">
        <f t="shared" si="31"/>
        <v>501.8</v>
      </c>
      <c r="H39" s="59">
        <f t="shared" si="31"/>
        <v>414.19999999999993</v>
      </c>
      <c r="I39" s="59">
        <f t="shared" si="31"/>
        <v>470.59999999999997</v>
      </c>
      <c r="J39" s="59">
        <f t="shared" si="31"/>
        <v>417.59999999999997</v>
      </c>
      <c r="K39" s="59">
        <f t="shared" si="31"/>
        <v>491.99999999999994</v>
      </c>
      <c r="L39" s="58">
        <f t="shared" si="31"/>
        <v>0</v>
      </c>
      <c r="M39" s="59">
        <f t="shared" si="31"/>
        <v>157.4</v>
      </c>
      <c r="N39" s="59">
        <f t="shared" si="31"/>
        <v>211.8</v>
      </c>
      <c r="O39" s="59">
        <f t="shared" si="31"/>
        <v>196.4</v>
      </c>
      <c r="P39" s="59">
        <f t="shared" si="31"/>
        <v>157</v>
      </c>
      <c r="Q39" s="59">
        <f t="shared" si="31"/>
        <v>273</v>
      </c>
      <c r="R39" s="59">
        <f t="shared" si="31"/>
        <v>251</v>
      </c>
      <c r="S39" s="59">
        <f t="shared" si="31"/>
        <v>268.8</v>
      </c>
      <c r="T39" s="59">
        <f t="shared" si="31"/>
        <v>239.4</v>
      </c>
      <c r="U39" s="58">
        <f t="shared" ref="U39:AC39" si="32">SUM(U6:U38)</f>
        <v>662</v>
      </c>
      <c r="V39" s="59">
        <f t="shared" si="32"/>
        <v>637.79999999999995</v>
      </c>
      <c r="W39" s="59">
        <f t="shared" si="32"/>
        <v>650.19999999999993</v>
      </c>
      <c r="X39" s="59">
        <f t="shared" si="32"/>
        <v>630.79999999999995</v>
      </c>
      <c r="Y39" s="59">
        <f t="shared" si="32"/>
        <v>658.8</v>
      </c>
      <c r="Z39" s="59">
        <f t="shared" si="32"/>
        <v>687.2</v>
      </c>
      <c r="AA39" s="59">
        <f t="shared" si="32"/>
        <v>721.59999999999991</v>
      </c>
      <c r="AB39" s="59">
        <f t="shared" si="32"/>
        <v>686.4</v>
      </c>
      <c r="AC39" s="59">
        <f t="shared" si="32"/>
        <v>731.4</v>
      </c>
      <c r="AD39" s="96">
        <f t="shared" si="26"/>
        <v>0.65157480314960625</v>
      </c>
      <c r="AE39" s="97">
        <f t="shared" si="27"/>
        <v>0.62775590551181093</v>
      </c>
      <c r="AF39" s="97">
        <f t="shared" si="28"/>
        <v>0.63996062992125979</v>
      </c>
      <c r="AG39" s="97">
        <f t="shared" si="29"/>
        <v>0.62086614173228338</v>
      </c>
      <c r="AH39" s="97">
        <f t="shared" si="30"/>
        <v>0.64842519685039368</v>
      </c>
      <c r="AI39" s="97">
        <f>IF($B39&gt;0,Z39/$B39,"-")</f>
        <v>0.67637795275590551</v>
      </c>
      <c r="AJ39" s="97">
        <f>IF($B39&gt;0,AA39/$B39,"-")</f>
        <v>0.71023622047244084</v>
      </c>
      <c r="AK39" s="172">
        <f t="shared" ref="AK39:AL39" si="33">IF($B39&gt;0,AB39/$B39,"-")</f>
        <v>0.67559055118110234</v>
      </c>
      <c r="AL39" s="173">
        <f t="shared" si="33"/>
        <v>0.71988188976377954</v>
      </c>
    </row>
    <row r="41" spans="1:38" x14ac:dyDescent="0.25">
      <c r="A41" s="152" t="s">
        <v>216</v>
      </c>
    </row>
  </sheetData>
  <mergeCells count="4">
    <mergeCell ref="C4:K4"/>
    <mergeCell ref="L4:T4"/>
    <mergeCell ref="U4:AC4"/>
    <mergeCell ref="AD4:AL4"/>
  </mergeCells>
  <conditionalFormatting sqref="AD6:AL39">
    <cfRule type="cellIs" dxfId="2" priority="7" stopIfTrue="1" operator="between">
      <formula>0.9</formula>
      <formula>2</formula>
    </cfRule>
  </conditionalFormatting>
  <printOptions horizontalCentered="1"/>
  <pageMargins left="0.31496062992125984" right="0.11811023622047245" top="0.94488188976377963" bottom="0.15748031496062992" header="0.31496062992125984" footer="0.11811023622047245"/>
  <pageSetup paperSize="9" scale="65" fitToWidth="2" orientation="landscape" horizontalDpi="4294967293" verticalDpi="4294967293" r:id="rId1"/>
  <headerFooter>
    <oddHeader>&amp;L&amp;"Calibri"&amp;10&amp;K000000 Official&amp;1#_x000D_&amp;"Arial,Bold"&amp;12East Twickenham Controlled Parking Zone F
Table 2: DETAILS OF PARKING DEMAND AND STRESS BY ROAD (AND USER TYPE)</oddHeader>
    <oddFooter>&amp;L&amp;"Arial,Bold"MHTC Ltd</oddFooter>
  </headerFooter>
  <colBreaks count="1" manualBreakCount="1">
    <brk id="20" min="3"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9E5F4-C283-47F7-AB57-44E54BB709EA}">
  <sheetPr>
    <tabColor theme="4" tint="0.59999389629810485"/>
  </sheetPr>
  <dimension ref="A1:AL19"/>
  <sheetViews>
    <sheetView showGridLines="0" zoomScaleNormal="100" workbookViewId="0">
      <pane xSplit="1" ySplit="5" topLeftCell="B10" activePane="bottomRight" state="frozen"/>
      <selection activeCell="U41" sqref="U41"/>
      <selection pane="topRight" activeCell="U41" sqref="U41"/>
      <selection pane="bottomLeft" activeCell="U41" sqref="U41"/>
      <selection pane="bottomRight" activeCell="G25" sqref="G25"/>
    </sheetView>
  </sheetViews>
  <sheetFormatPr defaultRowHeight="15" x14ac:dyDescent="0.25"/>
  <cols>
    <col min="1" max="1" width="36.42578125" style="38" customWidth="1"/>
    <col min="2" max="2" width="10.7109375" style="38" customWidth="1"/>
    <col min="3" max="3" width="10.42578125" style="38" customWidth="1"/>
    <col min="4" max="4" width="9.7109375" style="42" customWidth="1"/>
    <col min="5" max="11" width="9.7109375" style="43" customWidth="1"/>
    <col min="12" max="12" width="10" style="38" customWidth="1"/>
    <col min="13" max="13" width="9.7109375" style="42" customWidth="1"/>
    <col min="14" max="20" width="9.7109375" style="43" customWidth="1"/>
    <col min="21" max="21" width="10.28515625" style="38" customWidth="1"/>
    <col min="22" max="22" width="9.7109375" style="42" customWidth="1"/>
    <col min="23" max="29" width="9.7109375" style="43" customWidth="1"/>
    <col min="30" max="30" width="10.28515625" style="38" customWidth="1"/>
    <col min="31" max="38" width="9.7109375" style="38" customWidth="1"/>
    <col min="39" max="16384" width="9.140625" style="38"/>
  </cols>
  <sheetData>
    <row r="1" spans="1:38" s="40" customFormat="1" ht="18.75" x14ac:dyDescent="0.3">
      <c r="A1" s="39" t="str">
        <f>'Site Details '!B3</f>
        <v>East Twickenham, Controlled Parked Zone F</v>
      </c>
      <c r="B1" s="39"/>
    </row>
    <row r="2" spans="1:38" s="40" customFormat="1" ht="15.75" x14ac:dyDescent="0.25">
      <c r="A2" s="41" t="s">
        <v>229</v>
      </c>
      <c r="B2" s="41"/>
    </row>
    <row r="3" spans="1:38" ht="22.5" customHeight="1" thickBot="1" x14ac:dyDescent="0.3">
      <c r="A3" s="64"/>
    </row>
    <row r="4" spans="1:38" ht="15.75" customHeight="1" thickBot="1" x14ac:dyDescent="0.3">
      <c r="C4" s="194" t="s">
        <v>15</v>
      </c>
      <c r="D4" s="195"/>
      <c r="E4" s="195"/>
      <c r="F4" s="195"/>
      <c r="G4" s="195"/>
      <c r="H4" s="195"/>
      <c r="I4" s="195"/>
      <c r="J4" s="195"/>
      <c r="K4" s="196"/>
      <c r="L4" s="194" t="s">
        <v>215</v>
      </c>
      <c r="M4" s="195"/>
      <c r="N4" s="195"/>
      <c r="O4" s="195"/>
      <c r="P4" s="195"/>
      <c r="Q4" s="195"/>
      <c r="R4" s="195"/>
      <c r="S4" s="195"/>
      <c r="T4" s="196"/>
      <c r="U4" s="194" t="s">
        <v>23</v>
      </c>
      <c r="V4" s="195"/>
      <c r="W4" s="195"/>
      <c r="X4" s="195"/>
      <c r="Y4" s="195"/>
      <c r="Z4" s="195"/>
      <c r="AA4" s="195"/>
      <c r="AB4" s="195"/>
      <c r="AC4" s="196"/>
      <c r="AD4" s="194" t="s">
        <v>16</v>
      </c>
      <c r="AE4" s="195"/>
      <c r="AF4" s="195"/>
      <c r="AG4" s="195"/>
      <c r="AH4" s="195"/>
      <c r="AI4" s="195"/>
      <c r="AJ4" s="195"/>
      <c r="AK4" s="195"/>
      <c r="AL4" s="196"/>
    </row>
    <row r="5" spans="1:38" s="44" customFormat="1" ht="33.75" customHeight="1" thickBot="1" x14ac:dyDescent="0.25">
      <c r="A5" s="114" t="s">
        <v>14</v>
      </c>
      <c r="B5" s="67" t="s">
        <v>213</v>
      </c>
      <c r="C5" s="134" t="s">
        <v>202</v>
      </c>
      <c r="D5" s="56" t="s">
        <v>203</v>
      </c>
      <c r="E5" s="56" t="s">
        <v>204</v>
      </c>
      <c r="F5" s="56" t="s">
        <v>205</v>
      </c>
      <c r="G5" s="56" t="s">
        <v>206</v>
      </c>
      <c r="H5" s="56" t="s">
        <v>207</v>
      </c>
      <c r="I5" s="56" t="s">
        <v>238</v>
      </c>
      <c r="J5" s="168" t="s">
        <v>208</v>
      </c>
      <c r="K5" s="57" t="s">
        <v>239</v>
      </c>
      <c r="L5" s="134" t="s">
        <v>202</v>
      </c>
      <c r="M5" s="56" t="s">
        <v>203</v>
      </c>
      <c r="N5" s="56" t="s">
        <v>204</v>
      </c>
      <c r="O5" s="56" t="s">
        <v>205</v>
      </c>
      <c r="P5" s="56" t="s">
        <v>206</v>
      </c>
      <c r="Q5" s="56" t="s">
        <v>207</v>
      </c>
      <c r="R5" s="56" t="s">
        <v>238</v>
      </c>
      <c r="S5" s="168" t="s">
        <v>208</v>
      </c>
      <c r="T5" s="57" t="s">
        <v>239</v>
      </c>
      <c r="U5" s="134" t="s">
        <v>202</v>
      </c>
      <c r="V5" s="56" t="s">
        <v>203</v>
      </c>
      <c r="W5" s="56" t="s">
        <v>204</v>
      </c>
      <c r="X5" s="56" t="s">
        <v>205</v>
      </c>
      <c r="Y5" s="56" t="s">
        <v>206</v>
      </c>
      <c r="Z5" s="56" t="s">
        <v>207</v>
      </c>
      <c r="AA5" s="56" t="s">
        <v>238</v>
      </c>
      <c r="AB5" s="56" t="s">
        <v>208</v>
      </c>
      <c r="AC5" s="57" t="s">
        <v>239</v>
      </c>
      <c r="AD5" s="134" t="s">
        <v>202</v>
      </c>
      <c r="AE5" s="56" t="s">
        <v>203</v>
      </c>
      <c r="AF5" s="56" t="s">
        <v>204</v>
      </c>
      <c r="AG5" s="56" t="s">
        <v>205</v>
      </c>
      <c r="AH5" s="56" t="s">
        <v>206</v>
      </c>
      <c r="AI5" s="56" t="s">
        <v>207</v>
      </c>
      <c r="AJ5" s="56" t="s">
        <v>238</v>
      </c>
      <c r="AK5" s="56" t="s">
        <v>208</v>
      </c>
      <c r="AL5" s="57" t="s">
        <v>208</v>
      </c>
    </row>
    <row r="6" spans="1:38" ht="15" customHeight="1" x14ac:dyDescent="0.25">
      <c r="A6" s="145" t="s">
        <v>188</v>
      </c>
      <c r="B6" s="130">
        <v>2</v>
      </c>
      <c r="C6" s="135">
        <v>1</v>
      </c>
      <c r="D6" s="108">
        <v>1</v>
      </c>
      <c r="E6" s="109">
        <v>1</v>
      </c>
      <c r="F6" s="109">
        <v>1</v>
      </c>
      <c r="G6" s="109">
        <v>1</v>
      </c>
      <c r="H6" s="109">
        <v>0</v>
      </c>
      <c r="I6" s="169">
        <v>0</v>
      </c>
      <c r="J6" s="169">
        <v>0</v>
      </c>
      <c r="K6" s="136">
        <v>0</v>
      </c>
      <c r="L6" s="135">
        <v>0</v>
      </c>
      <c r="M6" s="108">
        <v>0</v>
      </c>
      <c r="N6" s="109">
        <v>0</v>
      </c>
      <c r="O6" s="109">
        <v>0</v>
      </c>
      <c r="P6" s="109">
        <v>0</v>
      </c>
      <c r="Q6" s="109">
        <v>0</v>
      </c>
      <c r="R6" s="169">
        <v>1</v>
      </c>
      <c r="S6" s="169">
        <v>0</v>
      </c>
      <c r="T6" s="136">
        <v>0</v>
      </c>
      <c r="U6" s="140">
        <f t="shared" ref="U6:Z6" si="0">C6+L6</f>
        <v>1</v>
      </c>
      <c r="V6" s="47">
        <f t="shared" si="0"/>
        <v>1</v>
      </c>
      <c r="W6" s="48">
        <f t="shared" si="0"/>
        <v>1</v>
      </c>
      <c r="X6" s="48">
        <f t="shared" si="0"/>
        <v>1</v>
      </c>
      <c r="Y6" s="48">
        <f t="shared" si="0"/>
        <v>1</v>
      </c>
      <c r="Z6" s="48">
        <f t="shared" si="0"/>
        <v>0</v>
      </c>
      <c r="AA6" s="48">
        <f t="shared" ref="AA6:AC6" si="1">I6+R6</f>
        <v>1</v>
      </c>
      <c r="AB6" s="48">
        <f t="shared" si="1"/>
        <v>0</v>
      </c>
      <c r="AC6" s="48">
        <f t="shared" si="1"/>
        <v>0</v>
      </c>
      <c r="AD6" s="143">
        <f t="shared" ref="AD6:AI6" si="2">IF($B6&gt;0,U6/$B6,"-")</f>
        <v>0.5</v>
      </c>
      <c r="AE6" s="66">
        <f t="shared" si="2"/>
        <v>0.5</v>
      </c>
      <c r="AF6" s="66">
        <f t="shared" si="2"/>
        <v>0.5</v>
      </c>
      <c r="AG6" s="66">
        <f t="shared" si="2"/>
        <v>0.5</v>
      </c>
      <c r="AH6" s="66">
        <f t="shared" si="2"/>
        <v>0.5</v>
      </c>
      <c r="AI6" s="66">
        <f t="shared" si="2"/>
        <v>0</v>
      </c>
      <c r="AJ6" s="66">
        <f t="shared" ref="AJ6:AL6" si="3">IF($B6&gt;0,AA6/$B6,"-")</f>
        <v>0.5</v>
      </c>
      <c r="AK6" s="66">
        <f t="shared" si="3"/>
        <v>0</v>
      </c>
      <c r="AL6" s="71">
        <f t="shared" si="3"/>
        <v>0</v>
      </c>
    </row>
    <row r="7" spans="1:38" ht="15" customHeight="1" x14ac:dyDescent="0.25">
      <c r="A7" s="146" t="s">
        <v>22</v>
      </c>
      <c r="B7" s="131">
        <v>4</v>
      </c>
      <c r="C7" s="137">
        <v>2</v>
      </c>
      <c r="D7" s="110">
        <v>2</v>
      </c>
      <c r="E7" s="111">
        <v>1</v>
      </c>
      <c r="F7" s="111">
        <v>2</v>
      </c>
      <c r="G7" s="111">
        <v>2</v>
      </c>
      <c r="H7" s="111">
        <v>1</v>
      </c>
      <c r="I7" s="170">
        <v>2</v>
      </c>
      <c r="J7" s="170">
        <v>2</v>
      </c>
      <c r="K7" s="138">
        <v>2</v>
      </c>
      <c r="L7" s="137">
        <v>0</v>
      </c>
      <c r="M7" s="110">
        <v>0</v>
      </c>
      <c r="N7" s="111">
        <v>1</v>
      </c>
      <c r="O7" s="111">
        <v>1</v>
      </c>
      <c r="P7" s="111">
        <v>0</v>
      </c>
      <c r="Q7" s="111">
        <v>2</v>
      </c>
      <c r="R7" s="170">
        <v>2</v>
      </c>
      <c r="S7" s="170">
        <v>1</v>
      </c>
      <c r="T7" s="138">
        <v>1</v>
      </c>
      <c r="U7" s="141">
        <f t="shared" ref="U7:U18" si="4">C7+L7</f>
        <v>2</v>
      </c>
      <c r="V7" s="49">
        <f t="shared" ref="V7:V18" si="5">D7+M7</f>
        <v>2</v>
      </c>
      <c r="W7" s="50">
        <f t="shared" ref="W7:W18" si="6">E7+N7</f>
        <v>2</v>
      </c>
      <c r="X7" s="50">
        <f t="shared" ref="X7:X18" si="7">F7+O7</f>
        <v>3</v>
      </c>
      <c r="Y7" s="50">
        <f t="shared" ref="Y7:Y18" si="8">G7+P7</f>
        <v>2</v>
      </c>
      <c r="Z7" s="48">
        <f t="shared" ref="Z7:Z18" si="9">H7+Q7</f>
        <v>3</v>
      </c>
      <c r="AA7" s="48">
        <f t="shared" ref="AA7:AA18" si="10">I7+R7</f>
        <v>4</v>
      </c>
      <c r="AB7" s="48">
        <f t="shared" ref="AB7:AB18" si="11">J7+S7</f>
        <v>3</v>
      </c>
      <c r="AC7" s="48">
        <f t="shared" ref="AC7:AC18" si="12">K7+T7</f>
        <v>3</v>
      </c>
      <c r="AD7" s="143">
        <f t="shared" ref="AD7:AD19" si="13">IF($B7&gt;0,U7/$B7,"-")</f>
        <v>0.5</v>
      </c>
      <c r="AE7" s="66">
        <f t="shared" ref="AE7:AE19" si="14">IF($B7&gt;0,V7/$B7,"-")</f>
        <v>0.5</v>
      </c>
      <c r="AF7" s="66">
        <f t="shared" ref="AF7:AF19" si="15">IF($B7&gt;0,W7/$B7,"-")</f>
        <v>0.5</v>
      </c>
      <c r="AG7" s="66">
        <f t="shared" ref="AG7:AG19" si="16">IF($B7&gt;0,X7/$B7,"-")</f>
        <v>0.75</v>
      </c>
      <c r="AH7" s="66">
        <f t="shared" ref="AH7:AH19" si="17">IF($B7&gt;0,Y7/$B7,"-")</f>
        <v>0.5</v>
      </c>
      <c r="AI7" s="66">
        <f t="shared" ref="AI7:AI18" si="18">IF($B7&gt;0,Z7/$B7,"-")</f>
        <v>0.75</v>
      </c>
      <c r="AJ7" s="66">
        <f t="shared" ref="AJ7:AJ18" si="19">IF($B7&gt;0,AA7/$B7,"-")</f>
        <v>1</v>
      </c>
      <c r="AK7" s="66">
        <f t="shared" ref="AK7:AK18" si="20">IF($B7&gt;0,AB7/$B7,"-")</f>
        <v>0.75</v>
      </c>
      <c r="AL7" s="71">
        <f t="shared" ref="AL7:AL18" si="21">IF($B7&gt;0,AC7/$B7,"-")</f>
        <v>0.75</v>
      </c>
    </row>
    <row r="8" spans="1:38" ht="15" customHeight="1" x14ac:dyDescent="0.25">
      <c r="A8" s="146" t="s">
        <v>189</v>
      </c>
      <c r="B8" s="131">
        <v>6</v>
      </c>
      <c r="C8" s="139">
        <v>0</v>
      </c>
      <c r="D8" s="112">
        <v>0</v>
      </c>
      <c r="E8" s="112">
        <v>1</v>
      </c>
      <c r="F8" s="112">
        <v>0</v>
      </c>
      <c r="G8" s="112">
        <v>0</v>
      </c>
      <c r="H8" s="112">
        <v>1</v>
      </c>
      <c r="I8" s="171">
        <v>1</v>
      </c>
      <c r="J8" s="171">
        <v>0</v>
      </c>
      <c r="K8" s="113">
        <v>0</v>
      </c>
      <c r="L8" s="139">
        <v>0</v>
      </c>
      <c r="M8" s="112">
        <v>0</v>
      </c>
      <c r="N8" s="112">
        <v>0</v>
      </c>
      <c r="O8" s="112">
        <v>0</v>
      </c>
      <c r="P8" s="112">
        <v>1</v>
      </c>
      <c r="Q8" s="112">
        <v>0</v>
      </c>
      <c r="R8" s="171">
        <v>2</v>
      </c>
      <c r="S8" s="171">
        <v>0</v>
      </c>
      <c r="T8" s="113">
        <v>0</v>
      </c>
      <c r="U8" s="142">
        <f t="shared" si="4"/>
        <v>0</v>
      </c>
      <c r="V8" s="51">
        <f t="shared" si="5"/>
        <v>0</v>
      </c>
      <c r="W8" s="51">
        <f t="shared" si="6"/>
        <v>1</v>
      </c>
      <c r="X8" s="51">
        <f t="shared" si="7"/>
        <v>0</v>
      </c>
      <c r="Y8" s="51">
        <f t="shared" si="8"/>
        <v>1</v>
      </c>
      <c r="Z8" s="48">
        <f t="shared" si="9"/>
        <v>1</v>
      </c>
      <c r="AA8" s="48">
        <f t="shared" si="10"/>
        <v>3</v>
      </c>
      <c r="AB8" s="48">
        <f t="shared" si="11"/>
        <v>0</v>
      </c>
      <c r="AC8" s="48">
        <f t="shared" si="12"/>
        <v>0</v>
      </c>
      <c r="AD8" s="143">
        <f t="shared" si="13"/>
        <v>0</v>
      </c>
      <c r="AE8" s="66">
        <f t="shared" si="14"/>
        <v>0</v>
      </c>
      <c r="AF8" s="66">
        <f t="shared" si="15"/>
        <v>0.16666666666666666</v>
      </c>
      <c r="AG8" s="66">
        <f t="shared" si="16"/>
        <v>0</v>
      </c>
      <c r="AH8" s="66">
        <f t="shared" si="17"/>
        <v>0.16666666666666666</v>
      </c>
      <c r="AI8" s="66">
        <f t="shared" si="18"/>
        <v>0.16666666666666666</v>
      </c>
      <c r="AJ8" s="66">
        <f t="shared" si="19"/>
        <v>0.5</v>
      </c>
      <c r="AK8" s="66">
        <f t="shared" si="20"/>
        <v>0</v>
      </c>
      <c r="AL8" s="71">
        <f t="shared" si="21"/>
        <v>0</v>
      </c>
    </row>
    <row r="9" spans="1:38" ht="15" customHeight="1" x14ac:dyDescent="0.25">
      <c r="A9" s="146" t="s">
        <v>190</v>
      </c>
      <c r="B9" s="131">
        <v>2</v>
      </c>
      <c r="C9" s="137">
        <v>0</v>
      </c>
      <c r="D9" s="110">
        <v>0</v>
      </c>
      <c r="E9" s="111">
        <v>0</v>
      </c>
      <c r="F9" s="111">
        <v>0</v>
      </c>
      <c r="G9" s="111">
        <v>0</v>
      </c>
      <c r="H9" s="111">
        <v>0</v>
      </c>
      <c r="I9" s="170">
        <v>0</v>
      </c>
      <c r="J9" s="170">
        <v>0</v>
      </c>
      <c r="K9" s="138">
        <v>2</v>
      </c>
      <c r="L9" s="137">
        <v>0</v>
      </c>
      <c r="M9" s="110">
        <v>0</v>
      </c>
      <c r="N9" s="111">
        <v>0</v>
      </c>
      <c r="O9" s="111">
        <v>0</v>
      </c>
      <c r="P9" s="111">
        <v>0</v>
      </c>
      <c r="Q9" s="111">
        <v>0</v>
      </c>
      <c r="R9" s="170">
        <v>0</v>
      </c>
      <c r="S9" s="170">
        <v>1</v>
      </c>
      <c r="T9" s="138">
        <v>0</v>
      </c>
      <c r="U9" s="141">
        <f t="shared" si="4"/>
        <v>0</v>
      </c>
      <c r="V9" s="49">
        <f t="shared" si="5"/>
        <v>0</v>
      </c>
      <c r="W9" s="50">
        <f t="shared" si="6"/>
        <v>0</v>
      </c>
      <c r="X9" s="50">
        <f t="shared" si="7"/>
        <v>0</v>
      </c>
      <c r="Y9" s="50">
        <f t="shared" si="8"/>
        <v>0</v>
      </c>
      <c r="Z9" s="48">
        <f t="shared" si="9"/>
        <v>0</v>
      </c>
      <c r="AA9" s="48">
        <f t="shared" si="10"/>
        <v>0</v>
      </c>
      <c r="AB9" s="48">
        <f t="shared" si="11"/>
        <v>1</v>
      </c>
      <c r="AC9" s="48">
        <f t="shared" si="12"/>
        <v>2</v>
      </c>
      <c r="AD9" s="143">
        <f t="shared" si="13"/>
        <v>0</v>
      </c>
      <c r="AE9" s="66">
        <f t="shared" si="14"/>
        <v>0</v>
      </c>
      <c r="AF9" s="66">
        <f t="shared" si="15"/>
        <v>0</v>
      </c>
      <c r="AG9" s="66">
        <f t="shared" si="16"/>
        <v>0</v>
      </c>
      <c r="AH9" s="66">
        <f t="shared" si="17"/>
        <v>0</v>
      </c>
      <c r="AI9" s="66">
        <f t="shared" si="18"/>
        <v>0</v>
      </c>
      <c r="AJ9" s="66">
        <f t="shared" si="19"/>
        <v>0</v>
      </c>
      <c r="AK9" s="66">
        <f t="shared" si="20"/>
        <v>0.5</v>
      </c>
      <c r="AL9" s="71">
        <f t="shared" si="21"/>
        <v>1</v>
      </c>
    </row>
    <row r="10" spans="1:38" ht="15" customHeight="1" x14ac:dyDescent="0.25">
      <c r="A10" s="175" t="s">
        <v>242</v>
      </c>
      <c r="B10" s="131">
        <v>126</v>
      </c>
      <c r="C10" s="137">
        <v>11</v>
      </c>
      <c r="D10" s="110">
        <v>3</v>
      </c>
      <c r="E10" s="111">
        <v>0</v>
      </c>
      <c r="F10" s="111">
        <v>0</v>
      </c>
      <c r="G10" s="111">
        <v>4</v>
      </c>
      <c r="H10" s="111">
        <v>10</v>
      </c>
      <c r="I10" s="170">
        <v>14</v>
      </c>
      <c r="J10" s="170">
        <v>8</v>
      </c>
      <c r="K10" s="138">
        <v>9</v>
      </c>
      <c r="L10" s="137">
        <v>0</v>
      </c>
      <c r="M10" s="110">
        <v>5</v>
      </c>
      <c r="N10" s="111">
        <v>9</v>
      </c>
      <c r="O10" s="111">
        <v>6</v>
      </c>
      <c r="P10" s="111">
        <v>3</v>
      </c>
      <c r="Q10" s="111">
        <v>20</v>
      </c>
      <c r="R10" s="170">
        <v>19</v>
      </c>
      <c r="S10" s="170">
        <v>17</v>
      </c>
      <c r="T10" s="138">
        <v>20</v>
      </c>
      <c r="U10" s="141">
        <f t="shared" si="4"/>
        <v>11</v>
      </c>
      <c r="V10" s="49">
        <f t="shared" si="5"/>
        <v>8</v>
      </c>
      <c r="W10" s="50">
        <f t="shared" si="6"/>
        <v>9</v>
      </c>
      <c r="X10" s="50">
        <f t="shared" si="7"/>
        <v>6</v>
      </c>
      <c r="Y10" s="50">
        <f t="shared" si="8"/>
        <v>7</v>
      </c>
      <c r="Z10" s="48">
        <f t="shared" si="9"/>
        <v>30</v>
      </c>
      <c r="AA10" s="48">
        <f t="shared" si="10"/>
        <v>33</v>
      </c>
      <c r="AB10" s="48">
        <f t="shared" si="11"/>
        <v>25</v>
      </c>
      <c r="AC10" s="48">
        <f t="shared" si="12"/>
        <v>29</v>
      </c>
      <c r="AD10" s="143">
        <f t="shared" si="13"/>
        <v>8.7301587301587297E-2</v>
      </c>
      <c r="AE10" s="66">
        <f t="shared" si="14"/>
        <v>6.3492063492063489E-2</v>
      </c>
      <c r="AF10" s="66">
        <f t="shared" si="15"/>
        <v>7.1428571428571425E-2</v>
      </c>
      <c r="AG10" s="66">
        <f t="shared" si="16"/>
        <v>4.7619047619047616E-2</v>
      </c>
      <c r="AH10" s="66">
        <f t="shared" si="17"/>
        <v>5.5555555555555552E-2</v>
      </c>
      <c r="AI10" s="66">
        <f t="shared" si="18"/>
        <v>0.23809523809523808</v>
      </c>
      <c r="AJ10" s="66">
        <f t="shared" si="19"/>
        <v>0.26190476190476192</v>
      </c>
      <c r="AK10" s="66">
        <f t="shared" si="20"/>
        <v>0.1984126984126984</v>
      </c>
      <c r="AL10" s="71">
        <f t="shared" si="21"/>
        <v>0.23015873015873015</v>
      </c>
    </row>
    <row r="11" spans="1:38" ht="15" customHeight="1" x14ac:dyDescent="0.25">
      <c r="A11" s="146" t="s">
        <v>191</v>
      </c>
      <c r="B11" s="131">
        <v>25</v>
      </c>
      <c r="C11" s="137">
        <v>6</v>
      </c>
      <c r="D11" s="110">
        <v>1</v>
      </c>
      <c r="E11" s="111">
        <v>0</v>
      </c>
      <c r="F11" s="111">
        <v>0</v>
      </c>
      <c r="G11" s="111">
        <v>2</v>
      </c>
      <c r="H11" s="111">
        <v>1</v>
      </c>
      <c r="I11" s="170">
        <v>4</v>
      </c>
      <c r="J11" s="170">
        <v>3</v>
      </c>
      <c r="K11" s="138">
        <v>2</v>
      </c>
      <c r="L11" s="137">
        <v>0</v>
      </c>
      <c r="M11" s="110">
        <v>10</v>
      </c>
      <c r="N11" s="111">
        <v>11</v>
      </c>
      <c r="O11" s="111">
        <v>13</v>
      </c>
      <c r="P11" s="111">
        <v>21</v>
      </c>
      <c r="Q11" s="111">
        <v>20</v>
      </c>
      <c r="R11" s="170">
        <v>15</v>
      </c>
      <c r="S11" s="170">
        <v>18</v>
      </c>
      <c r="T11" s="138">
        <v>17</v>
      </c>
      <c r="U11" s="141">
        <f t="shared" si="4"/>
        <v>6</v>
      </c>
      <c r="V11" s="49">
        <f t="shared" si="5"/>
        <v>11</v>
      </c>
      <c r="W11" s="50">
        <f t="shared" si="6"/>
        <v>11</v>
      </c>
      <c r="X11" s="50">
        <f t="shared" si="7"/>
        <v>13</v>
      </c>
      <c r="Y11" s="50">
        <f t="shared" si="8"/>
        <v>23</v>
      </c>
      <c r="Z11" s="48">
        <f t="shared" si="9"/>
        <v>21</v>
      </c>
      <c r="AA11" s="48">
        <f t="shared" si="10"/>
        <v>19</v>
      </c>
      <c r="AB11" s="48">
        <f t="shared" si="11"/>
        <v>21</v>
      </c>
      <c r="AC11" s="48">
        <f t="shared" si="12"/>
        <v>19</v>
      </c>
      <c r="AD11" s="143">
        <f t="shared" si="13"/>
        <v>0.24</v>
      </c>
      <c r="AE11" s="66">
        <f t="shared" si="14"/>
        <v>0.44</v>
      </c>
      <c r="AF11" s="66">
        <f t="shared" si="15"/>
        <v>0.44</v>
      </c>
      <c r="AG11" s="66">
        <f t="shared" si="16"/>
        <v>0.52</v>
      </c>
      <c r="AH11" s="66">
        <f t="shared" si="17"/>
        <v>0.92</v>
      </c>
      <c r="AI11" s="66">
        <f t="shared" si="18"/>
        <v>0.84</v>
      </c>
      <c r="AJ11" s="66">
        <f t="shared" si="19"/>
        <v>0.76</v>
      </c>
      <c r="AK11" s="66">
        <f t="shared" si="20"/>
        <v>0.84</v>
      </c>
      <c r="AL11" s="71">
        <f t="shared" si="21"/>
        <v>0.76</v>
      </c>
    </row>
    <row r="12" spans="1:38" ht="15" customHeight="1" x14ac:dyDescent="0.25">
      <c r="A12" s="146" t="s">
        <v>27</v>
      </c>
      <c r="B12" s="131">
        <v>44</v>
      </c>
      <c r="C12" s="137">
        <v>28</v>
      </c>
      <c r="D12" s="110">
        <v>20</v>
      </c>
      <c r="E12" s="111">
        <v>19</v>
      </c>
      <c r="F12" s="111">
        <v>18</v>
      </c>
      <c r="G12" s="111">
        <v>23</v>
      </c>
      <c r="H12" s="111">
        <v>14</v>
      </c>
      <c r="I12" s="170">
        <v>13</v>
      </c>
      <c r="J12" s="170">
        <v>12</v>
      </c>
      <c r="K12" s="138">
        <v>14</v>
      </c>
      <c r="L12" s="137">
        <v>0</v>
      </c>
      <c r="M12" s="110">
        <v>14</v>
      </c>
      <c r="N12" s="111">
        <v>21</v>
      </c>
      <c r="O12" s="111">
        <v>19</v>
      </c>
      <c r="P12" s="111">
        <v>9</v>
      </c>
      <c r="Q12" s="111">
        <v>28</v>
      </c>
      <c r="R12" s="170">
        <v>24</v>
      </c>
      <c r="S12" s="170">
        <v>27</v>
      </c>
      <c r="T12" s="138">
        <v>22</v>
      </c>
      <c r="U12" s="141">
        <f t="shared" si="4"/>
        <v>28</v>
      </c>
      <c r="V12" s="49">
        <f t="shared" si="5"/>
        <v>34</v>
      </c>
      <c r="W12" s="50">
        <f t="shared" si="6"/>
        <v>40</v>
      </c>
      <c r="X12" s="50">
        <f t="shared" si="7"/>
        <v>37</v>
      </c>
      <c r="Y12" s="50">
        <f t="shared" si="8"/>
        <v>32</v>
      </c>
      <c r="Z12" s="48">
        <f t="shared" si="9"/>
        <v>42</v>
      </c>
      <c r="AA12" s="48">
        <f t="shared" si="10"/>
        <v>37</v>
      </c>
      <c r="AB12" s="48">
        <f t="shared" si="11"/>
        <v>39</v>
      </c>
      <c r="AC12" s="48">
        <f t="shared" si="12"/>
        <v>36</v>
      </c>
      <c r="AD12" s="143">
        <f t="shared" si="13"/>
        <v>0.63636363636363635</v>
      </c>
      <c r="AE12" s="66">
        <f t="shared" si="14"/>
        <v>0.77272727272727271</v>
      </c>
      <c r="AF12" s="66">
        <f t="shared" si="15"/>
        <v>0.90909090909090906</v>
      </c>
      <c r="AG12" s="66">
        <f t="shared" si="16"/>
        <v>0.84090909090909094</v>
      </c>
      <c r="AH12" s="66">
        <f t="shared" si="17"/>
        <v>0.72727272727272729</v>
      </c>
      <c r="AI12" s="66">
        <f t="shared" si="18"/>
        <v>0.95454545454545459</v>
      </c>
      <c r="AJ12" s="66">
        <f t="shared" si="19"/>
        <v>0.84090909090909094</v>
      </c>
      <c r="AK12" s="66">
        <f t="shared" si="20"/>
        <v>0.88636363636363635</v>
      </c>
      <c r="AL12" s="71">
        <f t="shared" si="21"/>
        <v>0.81818181818181823</v>
      </c>
    </row>
    <row r="13" spans="1:38" ht="15" customHeight="1" x14ac:dyDescent="0.25">
      <c r="A13" s="146" t="s">
        <v>192</v>
      </c>
      <c r="B13" s="131">
        <v>450</v>
      </c>
      <c r="C13" s="137">
        <v>394.4</v>
      </c>
      <c r="D13" s="110">
        <v>306.60000000000002</v>
      </c>
      <c r="E13" s="111">
        <v>278.60000000000002</v>
      </c>
      <c r="F13" s="111">
        <v>280.60000000000002</v>
      </c>
      <c r="G13" s="111">
        <v>318.60000000000002</v>
      </c>
      <c r="H13" s="111">
        <v>251.00000000000003</v>
      </c>
      <c r="I13" s="170">
        <v>293.40000000000003</v>
      </c>
      <c r="J13" s="170">
        <v>262</v>
      </c>
      <c r="K13" s="138">
        <v>305.40000000000003</v>
      </c>
      <c r="L13" s="137">
        <v>0</v>
      </c>
      <c r="M13" s="110">
        <v>39</v>
      </c>
      <c r="N13" s="111">
        <v>55.4</v>
      </c>
      <c r="O13" s="111">
        <v>47</v>
      </c>
      <c r="P13" s="111">
        <v>39</v>
      </c>
      <c r="Q13" s="111">
        <v>80</v>
      </c>
      <c r="R13" s="170">
        <v>78</v>
      </c>
      <c r="S13" s="170">
        <v>80</v>
      </c>
      <c r="T13" s="138">
        <v>78.400000000000006</v>
      </c>
      <c r="U13" s="141">
        <f t="shared" si="4"/>
        <v>394.4</v>
      </c>
      <c r="V13" s="49">
        <f t="shared" si="5"/>
        <v>345.6</v>
      </c>
      <c r="W13" s="50">
        <f t="shared" si="6"/>
        <v>334</v>
      </c>
      <c r="X13" s="50">
        <f t="shared" si="7"/>
        <v>327.60000000000002</v>
      </c>
      <c r="Y13" s="50">
        <f t="shared" si="8"/>
        <v>357.6</v>
      </c>
      <c r="Z13" s="48">
        <f t="shared" si="9"/>
        <v>331</v>
      </c>
      <c r="AA13" s="48">
        <f t="shared" si="10"/>
        <v>371.40000000000003</v>
      </c>
      <c r="AB13" s="48">
        <f t="shared" si="11"/>
        <v>342</v>
      </c>
      <c r="AC13" s="48">
        <f t="shared" si="12"/>
        <v>383.80000000000007</v>
      </c>
      <c r="AD13" s="143">
        <f t="shared" si="13"/>
        <v>0.87644444444444436</v>
      </c>
      <c r="AE13" s="66">
        <f t="shared" si="14"/>
        <v>0.76800000000000002</v>
      </c>
      <c r="AF13" s="66">
        <f t="shared" si="15"/>
        <v>0.74222222222222223</v>
      </c>
      <c r="AG13" s="66">
        <f t="shared" si="16"/>
        <v>0.72800000000000009</v>
      </c>
      <c r="AH13" s="66">
        <f t="shared" si="17"/>
        <v>0.79466666666666674</v>
      </c>
      <c r="AI13" s="66">
        <f t="shared" si="18"/>
        <v>0.73555555555555552</v>
      </c>
      <c r="AJ13" s="66">
        <f t="shared" si="19"/>
        <v>0.82533333333333336</v>
      </c>
      <c r="AK13" s="66">
        <f t="shared" si="20"/>
        <v>0.76</v>
      </c>
      <c r="AL13" s="71">
        <f t="shared" si="21"/>
        <v>0.85288888888888903</v>
      </c>
    </row>
    <row r="14" spans="1:38" ht="15" customHeight="1" x14ac:dyDescent="0.25">
      <c r="A14" s="146" t="s">
        <v>193</v>
      </c>
      <c r="B14" s="131">
        <v>139</v>
      </c>
      <c r="C14" s="137">
        <v>61.8</v>
      </c>
      <c r="D14" s="110">
        <v>37.4</v>
      </c>
      <c r="E14" s="111">
        <v>35.4</v>
      </c>
      <c r="F14" s="111">
        <v>35.4</v>
      </c>
      <c r="G14" s="111">
        <v>42.4</v>
      </c>
      <c r="H14" s="111">
        <v>39.4</v>
      </c>
      <c r="I14" s="170">
        <v>41.4</v>
      </c>
      <c r="J14" s="170">
        <v>34.4</v>
      </c>
      <c r="K14" s="138">
        <v>41.4</v>
      </c>
      <c r="L14" s="137">
        <v>0</v>
      </c>
      <c r="M14" s="110">
        <v>27.4</v>
      </c>
      <c r="N14" s="111">
        <v>49.4</v>
      </c>
      <c r="O14" s="111">
        <v>42.4</v>
      </c>
      <c r="P14" s="111">
        <v>30</v>
      </c>
      <c r="Q14" s="111">
        <v>50</v>
      </c>
      <c r="R14" s="170">
        <v>39</v>
      </c>
      <c r="S14" s="170">
        <v>54.4</v>
      </c>
      <c r="T14" s="138">
        <v>49</v>
      </c>
      <c r="U14" s="141">
        <f t="shared" si="4"/>
        <v>61.8</v>
      </c>
      <c r="V14" s="49">
        <f t="shared" si="5"/>
        <v>64.8</v>
      </c>
      <c r="W14" s="50">
        <f t="shared" si="6"/>
        <v>84.8</v>
      </c>
      <c r="X14" s="50">
        <f t="shared" si="7"/>
        <v>77.8</v>
      </c>
      <c r="Y14" s="50">
        <f t="shared" si="8"/>
        <v>72.400000000000006</v>
      </c>
      <c r="Z14" s="48">
        <f t="shared" si="9"/>
        <v>89.4</v>
      </c>
      <c r="AA14" s="48">
        <f t="shared" si="10"/>
        <v>80.400000000000006</v>
      </c>
      <c r="AB14" s="48">
        <f t="shared" si="11"/>
        <v>88.8</v>
      </c>
      <c r="AC14" s="48">
        <f t="shared" si="12"/>
        <v>90.4</v>
      </c>
      <c r="AD14" s="143">
        <f t="shared" si="13"/>
        <v>0.44460431654676258</v>
      </c>
      <c r="AE14" s="66">
        <f t="shared" si="14"/>
        <v>0.4661870503597122</v>
      </c>
      <c r="AF14" s="66">
        <f t="shared" si="15"/>
        <v>0.61007194244604313</v>
      </c>
      <c r="AG14" s="66">
        <f t="shared" si="16"/>
        <v>0.55971223021582728</v>
      </c>
      <c r="AH14" s="66">
        <f t="shared" si="17"/>
        <v>0.52086330935251801</v>
      </c>
      <c r="AI14" s="66">
        <f t="shared" si="18"/>
        <v>0.64316546762589932</v>
      </c>
      <c r="AJ14" s="66">
        <f t="shared" si="19"/>
        <v>0.57841726618705036</v>
      </c>
      <c r="AK14" s="66">
        <f t="shared" si="20"/>
        <v>0.63884892086330936</v>
      </c>
      <c r="AL14" s="71">
        <f t="shared" si="21"/>
        <v>0.65035971223021583</v>
      </c>
    </row>
    <row r="15" spans="1:38" ht="15" customHeight="1" x14ac:dyDescent="0.25">
      <c r="A15" s="146" t="s">
        <v>194</v>
      </c>
      <c r="B15" s="131">
        <v>165</v>
      </c>
      <c r="C15" s="137">
        <v>111.8</v>
      </c>
      <c r="D15" s="110">
        <v>78.400000000000006</v>
      </c>
      <c r="E15" s="111">
        <v>73.400000000000006</v>
      </c>
      <c r="F15" s="111">
        <v>67.400000000000006</v>
      </c>
      <c r="G15" s="111">
        <v>77.8</v>
      </c>
      <c r="H15" s="111">
        <v>70.8</v>
      </c>
      <c r="I15" s="170">
        <v>78.8</v>
      </c>
      <c r="J15" s="170">
        <v>71.2</v>
      </c>
      <c r="K15" s="138">
        <v>91.199999999999989</v>
      </c>
      <c r="L15" s="137">
        <v>0</v>
      </c>
      <c r="M15" s="110">
        <v>35</v>
      </c>
      <c r="N15" s="111">
        <v>38</v>
      </c>
      <c r="O15" s="111">
        <v>37</v>
      </c>
      <c r="P15" s="111">
        <v>40</v>
      </c>
      <c r="Q15" s="111">
        <v>46</v>
      </c>
      <c r="R15" s="170">
        <v>51</v>
      </c>
      <c r="S15" s="170">
        <v>43.4</v>
      </c>
      <c r="T15" s="138">
        <v>32</v>
      </c>
      <c r="U15" s="141">
        <f t="shared" si="4"/>
        <v>111.8</v>
      </c>
      <c r="V15" s="49">
        <f t="shared" si="5"/>
        <v>113.4</v>
      </c>
      <c r="W15" s="50">
        <f t="shared" si="6"/>
        <v>111.4</v>
      </c>
      <c r="X15" s="50">
        <f t="shared" si="7"/>
        <v>104.4</v>
      </c>
      <c r="Y15" s="50">
        <f t="shared" si="8"/>
        <v>117.8</v>
      </c>
      <c r="Z15" s="48">
        <f t="shared" si="9"/>
        <v>116.8</v>
      </c>
      <c r="AA15" s="48">
        <f t="shared" si="10"/>
        <v>129.80000000000001</v>
      </c>
      <c r="AB15" s="48">
        <f t="shared" si="11"/>
        <v>114.6</v>
      </c>
      <c r="AC15" s="48">
        <f t="shared" si="12"/>
        <v>123.19999999999999</v>
      </c>
      <c r="AD15" s="143">
        <f t="shared" si="13"/>
        <v>0.67757575757575761</v>
      </c>
      <c r="AE15" s="66">
        <f t="shared" si="14"/>
        <v>0.68727272727272726</v>
      </c>
      <c r="AF15" s="66">
        <f t="shared" si="15"/>
        <v>0.67515151515151517</v>
      </c>
      <c r="AG15" s="66">
        <f t="shared" si="16"/>
        <v>0.6327272727272728</v>
      </c>
      <c r="AH15" s="66">
        <f t="shared" si="17"/>
        <v>0.71393939393939387</v>
      </c>
      <c r="AI15" s="66">
        <f t="shared" si="18"/>
        <v>0.70787878787878789</v>
      </c>
      <c r="AJ15" s="66">
        <f t="shared" si="19"/>
        <v>0.78666666666666674</v>
      </c>
      <c r="AK15" s="66">
        <f t="shared" si="20"/>
        <v>0.69454545454545447</v>
      </c>
      <c r="AL15" s="71">
        <f t="shared" si="21"/>
        <v>0.74666666666666659</v>
      </c>
    </row>
    <row r="16" spans="1:38" ht="15" customHeight="1" x14ac:dyDescent="0.25">
      <c r="A16" s="146" t="s">
        <v>195</v>
      </c>
      <c r="B16" s="131">
        <v>53</v>
      </c>
      <c r="C16" s="137">
        <v>45</v>
      </c>
      <c r="D16" s="110">
        <v>31</v>
      </c>
      <c r="E16" s="111">
        <v>29</v>
      </c>
      <c r="F16" s="111">
        <v>30</v>
      </c>
      <c r="G16" s="111">
        <v>33</v>
      </c>
      <c r="H16" s="111">
        <v>26</v>
      </c>
      <c r="I16" s="170">
        <v>24</v>
      </c>
      <c r="J16" s="170">
        <v>23</v>
      </c>
      <c r="K16" s="138">
        <v>27</v>
      </c>
      <c r="L16" s="137">
        <v>0</v>
      </c>
      <c r="M16" s="110">
        <v>26</v>
      </c>
      <c r="N16" s="111">
        <v>25</v>
      </c>
      <c r="O16" s="111">
        <v>25</v>
      </c>
      <c r="P16" s="111">
        <v>13</v>
      </c>
      <c r="Q16" s="111">
        <v>23</v>
      </c>
      <c r="R16" s="170">
        <v>17</v>
      </c>
      <c r="S16" s="170">
        <v>25</v>
      </c>
      <c r="T16" s="138">
        <v>19</v>
      </c>
      <c r="U16" s="141">
        <f t="shared" si="4"/>
        <v>45</v>
      </c>
      <c r="V16" s="49">
        <f t="shared" si="5"/>
        <v>57</v>
      </c>
      <c r="W16" s="50">
        <f t="shared" si="6"/>
        <v>54</v>
      </c>
      <c r="X16" s="50">
        <f t="shared" si="7"/>
        <v>55</v>
      </c>
      <c r="Y16" s="50">
        <f t="shared" si="8"/>
        <v>46</v>
      </c>
      <c r="Z16" s="48">
        <f t="shared" si="9"/>
        <v>49</v>
      </c>
      <c r="AA16" s="48">
        <f t="shared" si="10"/>
        <v>41</v>
      </c>
      <c r="AB16" s="48">
        <f t="shared" si="11"/>
        <v>48</v>
      </c>
      <c r="AC16" s="48">
        <f t="shared" si="12"/>
        <v>46</v>
      </c>
      <c r="AD16" s="143">
        <f t="shared" si="13"/>
        <v>0.84905660377358494</v>
      </c>
      <c r="AE16" s="66">
        <f t="shared" si="14"/>
        <v>1.0754716981132075</v>
      </c>
      <c r="AF16" s="66">
        <f t="shared" si="15"/>
        <v>1.0188679245283019</v>
      </c>
      <c r="AG16" s="66">
        <f t="shared" si="16"/>
        <v>1.0377358490566038</v>
      </c>
      <c r="AH16" s="66">
        <f t="shared" si="17"/>
        <v>0.86792452830188682</v>
      </c>
      <c r="AI16" s="66">
        <f t="shared" si="18"/>
        <v>0.92452830188679247</v>
      </c>
      <c r="AJ16" s="66">
        <f t="shared" si="19"/>
        <v>0.77358490566037741</v>
      </c>
      <c r="AK16" s="66">
        <f t="shared" si="20"/>
        <v>0.90566037735849059</v>
      </c>
      <c r="AL16" s="71">
        <f t="shared" si="21"/>
        <v>0.86792452830188682</v>
      </c>
    </row>
    <row r="17" spans="1:38" ht="15" customHeight="1" x14ac:dyDescent="0.25">
      <c r="A17" s="151" t="s">
        <v>214</v>
      </c>
      <c r="B17" s="130">
        <v>0</v>
      </c>
      <c r="C17" s="135">
        <v>1</v>
      </c>
      <c r="D17" s="108">
        <v>0</v>
      </c>
      <c r="E17" s="109">
        <v>0</v>
      </c>
      <c r="F17" s="109">
        <v>0</v>
      </c>
      <c r="G17" s="109">
        <v>0</v>
      </c>
      <c r="H17" s="109">
        <v>0</v>
      </c>
      <c r="I17" s="169">
        <v>0</v>
      </c>
      <c r="J17" s="169">
        <v>3</v>
      </c>
      <c r="K17" s="136">
        <v>1</v>
      </c>
      <c r="L17" s="135">
        <v>0</v>
      </c>
      <c r="M17" s="108">
        <v>1</v>
      </c>
      <c r="N17" s="109">
        <v>2</v>
      </c>
      <c r="O17" s="109">
        <v>6</v>
      </c>
      <c r="P17" s="109">
        <v>1</v>
      </c>
      <c r="Q17" s="109">
        <v>4</v>
      </c>
      <c r="R17" s="169">
        <v>3</v>
      </c>
      <c r="S17" s="169">
        <v>2</v>
      </c>
      <c r="T17" s="136">
        <v>1</v>
      </c>
      <c r="U17" s="141">
        <f t="shared" si="4"/>
        <v>1</v>
      </c>
      <c r="V17" s="49">
        <f t="shared" si="5"/>
        <v>1</v>
      </c>
      <c r="W17" s="50">
        <f t="shared" si="6"/>
        <v>2</v>
      </c>
      <c r="X17" s="50">
        <f t="shared" si="7"/>
        <v>6</v>
      </c>
      <c r="Y17" s="50">
        <f t="shared" si="8"/>
        <v>1</v>
      </c>
      <c r="Z17" s="48">
        <f t="shared" si="9"/>
        <v>4</v>
      </c>
      <c r="AA17" s="48">
        <f t="shared" si="10"/>
        <v>3</v>
      </c>
      <c r="AB17" s="48">
        <f t="shared" si="11"/>
        <v>5</v>
      </c>
      <c r="AC17" s="48">
        <f t="shared" si="12"/>
        <v>2</v>
      </c>
      <c r="AD17" s="143" t="str">
        <f t="shared" si="13"/>
        <v>-</v>
      </c>
      <c r="AE17" s="66" t="str">
        <f t="shared" si="14"/>
        <v>-</v>
      </c>
      <c r="AF17" s="66" t="str">
        <f t="shared" si="15"/>
        <v>-</v>
      </c>
      <c r="AG17" s="66" t="str">
        <f t="shared" si="16"/>
        <v>-</v>
      </c>
      <c r="AH17" s="66" t="str">
        <f t="shared" si="17"/>
        <v>-</v>
      </c>
      <c r="AI17" s="66" t="str">
        <f t="shared" si="18"/>
        <v>-</v>
      </c>
      <c r="AJ17" s="66" t="str">
        <f t="shared" si="19"/>
        <v>-</v>
      </c>
      <c r="AK17" s="66" t="str">
        <f t="shared" si="20"/>
        <v>-</v>
      </c>
      <c r="AL17" s="71" t="str">
        <f t="shared" si="21"/>
        <v>-</v>
      </c>
    </row>
    <row r="18" spans="1:38" ht="15" customHeight="1" thickBot="1" x14ac:dyDescent="0.3">
      <c r="A18" s="147" t="s">
        <v>211</v>
      </c>
      <c r="B18" s="130">
        <v>6</v>
      </c>
      <c r="C18" s="135">
        <v>0</v>
      </c>
      <c r="D18" s="108">
        <v>0</v>
      </c>
      <c r="E18" s="109">
        <v>0</v>
      </c>
      <c r="F18" s="109">
        <v>0</v>
      </c>
      <c r="G18" s="109">
        <v>0</v>
      </c>
      <c r="H18" s="109">
        <v>0</v>
      </c>
      <c r="I18" s="169">
        <v>0</v>
      </c>
      <c r="J18" s="169">
        <v>0</v>
      </c>
      <c r="K18" s="136">
        <v>0</v>
      </c>
      <c r="L18" s="135">
        <v>0</v>
      </c>
      <c r="M18" s="108">
        <v>0</v>
      </c>
      <c r="N18" s="109">
        <v>0</v>
      </c>
      <c r="O18" s="109">
        <v>0</v>
      </c>
      <c r="P18" s="109">
        <v>0</v>
      </c>
      <c r="Q18" s="109">
        <v>0</v>
      </c>
      <c r="R18" s="169">
        <v>0</v>
      </c>
      <c r="S18" s="169">
        <v>0</v>
      </c>
      <c r="T18" s="136">
        <v>0</v>
      </c>
      <c r="U18" s="140">
        <f t="shared" si="4"/>
        <v>0</v>
      </c>
      <c r="V18" s="47">
        <f t="shared" si="5"/>
        <v>0</v>
      </c>
      <c r="W18" s="48">
        <f t="shared" si="6"/>
        <v>0</v>
      </c>
      <c r="X18" s="48">
        <f t="shared" si="7"/>
        <v>0</v>
      </c>
      <c r="Y18" s="48">
        <f t="shared" si="8"/>
        <v>0</v>
      </c>
      <c r="Z18" s="48">
        <f t="shared" si="9"/>
        <v>0</v>
      </c>
      <c r="AA18" s="48">
        <f t="shared" si="10"/>
        <v>0</v>
      </c>
      <c r="AB18" s="48">
        <f t="shared" si="11"/>
        <v>0</v>
      </c>
      <c r="AC18" s="48">
        <f t="shared" si="12"/>
        <v>0</v>
      </c>
      <c r="AD18" s="143">
        <f t="shared" si="13"/>
        <v>0</v>
      </c>
      <c r="AE18" s="66">
        <f t="shared" si="14"/>
        <v>0</v>
      </c>
      <c r="AF18" s="66">
        <f t="shared" si="15"/>
        <v>0</v>
      </c>
      <c r="AG18" s="66">
        <f t="shared" si="16"/>
        <v>0</v>
      </c>
      <c r="AH18" s="66">
        <f t="shared" si="17"/>
        <v>0</v>
      </c>
      <c r="AI18" s="66">
        <f t="shared" si="18"/>
        <v>0</v>
      </c>
      <c r="AJ18" s="66">
        <f t="shared" si="19"/>
        <v>0</v>
      </c>
      <c r="AK18" s="66">
        <f t="shared" si="20"/>
        <v>0</v>
      </c>
      <c r="AL18" s="71">
        <f t="shared" si="21"/>
        <v>0</v>
      </c>
    </row>
    <row r="19" spans="1:38" ht="15.75" thickBot="1" x14ac:dyDescent="0.3">
      <c r="B19" s="133">
        <f>SUM(B6:B16)</f>
        <v>1016</v>
      </c>
      <c r="C19" s="149">
        <f t="shared" ref="C19:K19" si="22">SUM(C6:C18)</f>
        <v>662</v>
      </c>
      <c r="D19" s="148">
        <f t="shared" si="22"/>
        <v>480.4</v>
      </c>
      <c r="E19" s="150">
        <f t="shared" si="22"/>
        <v>438.4</v>
      </c>
      <c r="F19" s="148">
        <f t="shared" si="22"/>
        <v>434.4</v>
      </c>
      <c r="G19" s="148">
        <f t="shared" si="22"/>
        <v>503.8</v>
      </c>
      <c r="H19" s="148">
        <f t="shared" si="22"/>
        <v>414.2</v>
      </c>
      <c r="I19" s="148">
        <f t="shared" si="22"/>
        <v>471.6</v>
      </c>
      <c r="J19" s="148">
        <f t="shared" si="22"/>
        <v>418.59999999999997</v>
      </c>
      <c r="K19" s="148">
        <f t="shared" si="22"/>
        <v>495</v>
      </c>
      <c r="L19" s="58">
        <f t="shared" ref="L19:Q19" si="23">SUM(L6:L18)</f>
        <v>0</v>
      </c>
      <c r="M19" s="59">
        <f t="shared" si="23"/>
        <v>157.4</v>
      </c>
      <c r="N19" s="59">
        <f t="shared" si="23"/>
        <v>211.8</v>
      </c>
      <c r="O19" s="59">
        <f t="shared" si="23"/>
        <v>196.4</v>
      </c>
      <c r="P19" s="59">
        <f t="shared" si="23"/>
        <v>157</v>
      </c>
      <c r="Q19" s="59">
        <f t="shared" si="23"/>
        <v>273</v>
      </c>
      <c r="R19" s="59">
        <f t="shared" ref="R19:T19" si="24">SUM(R6:R18)</f>
        <v>251</v>
      </c>
      <c r="S19" s="59">
        <f t="shared" si="24"/>
        <v>268.8</v>
      </c>
      <c r="T19" s="59">
        <f t="shared" si="24"/>
        <v>239.4</v>
      </c>
      <c r="U19" s="58">
        <f t="shared" ref="U19:AC19" si="25">SUM(U6:U18)</f>
        <v>662</v>
      </c>
      <c r="V19" s="59">
        <f t="shared" si="25"/>
        <v>637.80000000000007</v>
      </c>
      <c r="W19" s="59">
        <f t="shared" si="25"/>
        <v>650.20000000000005</v>
      </c>
      <c r="X19" s="59">
        <f t="shared" si="25"/>
        <v>630.80000000000007</v>
      </c>
      <c r="Y19" s="59">
        <f t="shared" si="25"/>
        <v>660.8</v>
      </c>
      <c r="Z19" s="59">
        <f t="shared" si="25"/>
        <v>687.19999999999993</v>
      </c>
      <c r="AA19" s="59">
        <f t="shared" si="25"/>
        <v>722.60000000000014</v>
      </c>
      <c r="AB19" s="59">
        <f t="shared" si="25"/>
        <v>687.4</v>
      </c>
      <c r="AC19" s="59">
        <f t="shared" si="25"/>
        <v>734.40000000000009</v>
      </c>
      <c r="AD19" s="96">
        <f t="shared" si="13"/>
        <v>0.65157480314960625</v>
      </c>
      <c r="AE19" s="97">
        <f t="shared" si="14"/>
        <v>0.62775590551181104</v>
      </c>
      <c r="AF19" s="97">
        <f t="shared" si="15"/>
        <v>0.6399606299212599</v>
      </c>
      <c r="AG19" s="97">
        <f t="shared" si="16"/>
        <v>0.62086614173228349</v>
      </c>
      <c r="AH19" s="97">
        <f t="shared" si="17"/>
        <v>0.65039370078740155</v>
      </c>
      <c r="AI19" s="97">
        <f>IF($B19&gt;0,Z19/$B19,"-")</f>
        <v>0.6763779527559054</v>
      </c>
      <c r="AJ19" s="97">
        <f>IF($B19&gt;0,AA19/$B19,"-")</f>
        <v>0.711220472440945</v>
      </c>
      <c r="AK19" s="174">
        <f t="shared" ref="AK19:AL19" si="26">IF($B19&gt;0,AB19/$B19,"-")</f>
        <v>0.67657480314960627</v>
      </c>
      <c r="AL19" s="173">
        <f t="shared" si="26"/>
        <v>0.72283464566929145</v>
      </c>
    </row>
  </sheetData>
  <mergeCells count="4">
    <mergeCell ref="C4:K4"/>
    <mergeCell ref="L4:T4"/>
    <mergeCell ref="U4:AC4"/>
    <mergeCell ref="AD4:AL4"/>
  </mergeCells>
  <conditionalFormatting sqref="AD6:AL18 AD19:AK19">
    <cfRule type="cellIs" dxfId="1" priority="4" operator="between">
      <formula>0.9</formula>
      <formula>2</formula>
    </cfRule>
  </conditionalFormatting>
  <conditionalFormatting sqref="AL19">
    <cfRule type="cellIs" dxfId="0" priority="2" operator="between">
      <formula>0.9</formula>
      <formula>2</formula>
    </cfRule>
  </conditionalFormatting>
  <printOptions horizontalCentered="1"/>
  <pageMargins left="0.11811023622047245" right="0.11811023622047245" top="1.1417322834645669" bottom="0.15748031496062992" header="0.51181102362204722" footer="0.11811023622047245"/>
  <pageSetup paperSize="9" scale="65" fitToWidth="2" fitToHeight="0" orientation="landscape" horizontalDpi="4294967293" verticalDpi="4294967293" r:id="rId1"/>
  <headerFooter>
    <oddHeader>&amp;L&amp;"Calibri"&amp;10&amp;K000000 Official&amp;1#_x000D_&amp;"-,Bold"&amp;14East Twickenham Controlled Parking Zone F&amp;12
TABLE 3: DETAILS OF PARKING DEMAND AND STRESS BY RESTRICTION TYPE (AND USER TYPE)</oddHeader>
    <oddFooter>&amp;L&amp;"Arial,Bold"MHTC Ltd</oddFooter>
  </headerFooter>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44CF2-70F2-46FC-BE4B-44DD2896A545}">
  <sheetPr>
    <tabColor theme="0" tint="-0.249977111117893"/>
  </sheetPr>
  <dimension ref="A1:R106"/>
  <sheetViews>
    <sheetView showGridLines="0" zoomScaleNormal="100" workbookViewId="0">
      <pane xSplit="1" ySplit="1" topLeftCell="B2" activePane="bottomRight" state="frozen"/>
      <selection pane="topRight" activeCell="B1" sqref="B1"/>
      <selection pane="bottomLeft" activeCell="A2" sqref="A2"/>
      <selection pane="bottomRight" activeCell="C27" sqref="C27"/>
    </sheetView>
  </sheetViews>
  <sheetFormatPr defaultRowHeight="15" x14ac:dyDescent="0.25"/>
  <cols>
    <col min="1" max="1" width="9.85546875" style="38" customWidth="1"/>
    <col min="2" max="2" width="18.5703125" style="38" customWidth="1"/>
    <col min="3" max="3" width="38" style="38" customWidth="1"/>
    <col min="4" max="4" width="42.28515625" style="38" customWidth="1"/>
    <col min="5" max="5" width="12.5703125" style="38" customWidth="1"/>
    <col min="6" max="6" width="10.7109375" style="38" customWidth="1"/>
    <col min="7" max="10" width="11" style="38" customWidth="1"/>
    <col min="11" max="14" width="10.7109375" style="38" customWidth="1"/>
    <col min="15" max="15" width="14.5703125" style="38" customWidth="1"/>
    <col min="16" max="16" width="11.7109375" style="38" customWidth="1"/>
    <col min="17" max="17" width="11.28515625" style="38" customWidth="1"/>
    <col min="18" max="18" width="11.7109375" style="38" customWidth="1"/>
    <col min="19" max="16384" width="9.140625" style="38"/>
  </cols>
  <sheetData>
    <row r="1" spans="1:18" ht="42" customHeight="1" thickBot="1" x14ac:dyDescent="0.3">
      <c r="A1" s="114" t="s">
        <v>209</v>
      </c>
      <c r="B1" s="55" t="s">
        <v>7</v>
      </c>
      <c r="C1" s="55" t="s">
        <v>200</v>
      </c>
      <c r="D1" s="55" t="s">
        <v>201</v>
      </c>
      <c r="E1" s="60" t="s">
        <v>210</v>
      </c>
      <c r="F1" s="73" t="s">
        <v>188</v>
      </c>
      <c r="G1" s="90" t="s">
        <v>22</v>
      </c>
      <c r="H1" s="90" t="s">
        <v>189</v>
      </c>
      <c r="I1" s="90" t="s">
        <v>190</v>
      </c>
      <c r="J1" s="90" t="s">
        <v>29</v>
      </c>
      <c r="K1" s="55" t="s">
        <v>191</v>
      </c>
      <c r="L1" s="55" t="s">
        <v>27</v>
      </c>
      <c r="M1" s="55" t="s">
        <v>192</v>
      </c>
      <c r="N1" s="60" t="s">
        <v>193</v>
      </c>
      <c r="O1" s="60" t="s">
        <v>194</v>
      </c>
      <c r="P1" s="124" t="s">
        <v>195</v>
      </c>
      <c r="Q1" s="84" t="s">
        <v>21</v>
      </c>
      <c r="R1" s="124" t="s">
        <v>211</v>
      </c>
    </row>
    <row r="2" spans="1:18" x14ac:dyDescent="0.25">
      <c r="A2" s="53" t="s">
        <v>30</v>
      </c>
      <c r="B2" s="54" t="s">
        <v>31</v>
      </c>
      <c r="C2" s="99" t="s">
        <v>32</v>
      </c>
      <c r="D2" s="99" t="s">
        <v>33</v>
      </c>
      <c r="E2" s="61" t="s">
        <v>18</v>
      </c>
      <c r="F2" s="53">
        <v>0</v>
      </c>
      <c r="G2" s="91">
        <v>0</v>
      </c>
      <c r="H2" s="91">
        <v>0</v>
      </c>
      <c r="I2" s="91">
        <v>0</v>
      </c>
      <c r="J2" s="91">
        <v>0</v>
      </c>
      <c r="K2" s="54">
        <v>0</v>
      </c>
      <c r="L2" s="54">
        <v>0</v>
      </c>
      <c r="M2" s="54">
        <v>20</v>
      </c>
      <c r="N2" s="61">
        <v>4</v>
      </c>
      <c r="O2" s="61">
        <v>0</v>
      </c>
      <c r="P2" s="125">
        <v>0</v>
      </c>
      <c r="Q2" s="68">
        <f t="shared" ref="Q2:Q33" si="0">SUM(F2:P2)</f>
        <v>24</v>
      </c>
      <c r="R2" s="125">
        <v>0</v>
      </c>
    </row>
    <row r="3" spans="1:18" x14ac:dyDescent="0.25">
      <c r="A3" s="53" t="s">
        <v>34</v>
      </c>
      <c r="B3" s="54" t="s">
        <v>31</v>
      </c>
      <c r="C3" s="99" t="s">
        <v>32</v>
      </c>
      <c r="D3" s="99" t="s">
        <v>33</v>
      </c>
      <c r="E3" s="61" t="s">
        <v>19</v>
      </c>
      <c r="F3" s="53">
        <v>0</v>
      </c>
      <c r="G3" s="91">
        <v>1</v>
      </c>
      <c r="H3" s="91">
        <v>0</v>
      </c>
      <c r="I3" s="91">
        <v>0</v>
      </c>
      <c r="J3" s="91">
        <v>2</v>
      </c>
      <c r="K3" s="54">
        <v>0</v>
      </c>
      <c r="L3" s="54">
        <v>0</v>
      </c>
      <c r="M3" s="54">
        <v>13</v>
      </c>
      <c r="N3" s="61">
        <v>6</v>
      </c>
      <c r="O3" s="61">
        <v>0</v>
      </c>
      <c r="P3" s="125">
        <v>0</v>
      </c>
      <c r="Q3" s="68">
        <f t="shared" si="0"/>
        <v>22</v>
      </c>
      <c r="R3" s="125">
        <v>0</v>
      </c>
    </row>
    <row r="4" spans="1:18" x14ac:dyDescent="0.25">
      <c r="A4" s="53" t="s">
        <v>35</v>
      </c>
      <c r="B4" s="54" t="s">
        <v>36</v>
      </c>
      <c r="C4" s="54" t="s">
        <v>37</v>
      </c>
      <c r="D4" s="54" t="s">
        <v>28</v>
      </c>
      <c r="E4" s="61" t="s">
        <v>17</v>
      </c>
      <c r="F4" s="53">
        <v>0</v>
      </c>
      <c r="G4" s="91">
        <v>0</v>
      </c>
      <c r="H4" s="91">
        <v>0</v>
      </c>
      <c r="I4" s="91">
        <v>0</v>
      </c>
      <c r="J4" s="91">
        <v>4</v>
      </c>
      <c r="K4" s="54">
        <v>0</v>
      </c>
      <c r="L4" s="54">
        <v>0</v>
      </c>
      <c r="M4" s="54">
        <v>8</v>
      </c>
      <c r="N4" s="61">
        <v>0</v>
      </c>
      <c r="O4" s="61">
        <v>0</v>
      </c>
      <c r="P4" s="125">
        <v>0</v>
      </c>
      <c r="Q4" s="68">
        <f t="shared" si="0"/>
        <v>12</v>
      </c>
      <c r="R4" s="125">
        <v>0</v>
      </c>
    </row>
    <row r="5" spans="1:18" x14ac:dyDescent="0.25">
      <c r="A5" s="53" t="s">
        <v>38</v>
      </c>
      <c r="B5" s="99" t="s">
        <v>36</v>
      </c>
      <c r="C5" s="100" t="s">
        <v>39</v>
      </c>
      <c r="D5" s="100" t="s">
        <v>28</v>
      </c>
      <c r="E5" s="102" t="s">
        <v>20</v>
      </c>
      <c r="F5" s="53">
        <v>0</v>
      </c>
      <c r="G5" s="91">
        <v>0</v>
      </c>
      <c r="H5" s="91">
        <v>0</v>
      </c>
      <c r="I5" s="91">
        <v>0</v>
      </c>
      <c r="J5" s="91">
        <v>0</v>
      </c>
      <c r="K5" s="54">
        <v>0</v>
      </c>
      <c r="L5" s="54">
        <v>0</v>
      </c>
      <c r="M5" s="54">
        <v>0</v>
      </c>
      <c r="N5" s="61">
        <v>0</v>
      </c>
      <c r="O5" s="61">
        <v>0</v>
      </c>
      <c r="P5" s="125">
        <v>0</v>
      </c>
      <c r="Q5" s="68">
        <f t="shared" si="0"/>
        <v>0</v>
      </c>
      <c r="R5" s="125">
        <v>0</v>
      </c>
    </row>
    <row r="6" spans="1:18" x14ac:dyDescent="0.25">
      <c r="A6" s="45" t="s">
        <v>40</v>
      </c>
      <c r="B6" s="54" t="s">
        <v>41</v>
      </c>
      <c r="C6" s="36" t="s">
        <v>36</v>
      </c>
      <c r="D6" s="36" t="s">
        <v>42</v>
      </c>
      <c r="E6" s="62" t="s">
        <v>17</v>
      </c>
      <c r="F6" s="45">
        <v>0</v>
      </c>
      <c r="G6" s="92">
        <v>0</v>
      </c>
      <c r="H6" s="92">
        <v>0</v>
      </c>
      <c r="I6" s="92">
        <v>0</v>
      </c>
      <c r="J6" s="92">
        <v>3</v>
      </c>
      <c r="K6" s="36">
        <v>0</v>
      </c>
      <c r="L6" s="36">
        <v>0</v>
      </c>
      <c r="M6" s="36">
        <v>10</v>
      </c>
      <c r="N6" s="62">
        <v>0</v>
      </c>
      <c r="O6" s="62">
        <v>0</v>
      </c>
      <c r="P6" s="126">
        <v>0</v>
      </c>
      <c r="Q6" s="69">
        <f t="shared" si="0"/>
        <v>13</v>
      </c>
      <c r="R6" s="126">
        <v>0</v>
      </c>
    </row>
    <row r="7" spans="1:18" x14ac:dyDescent="0.25">
      <c r="A7" s="45" t="s">
        <v>43</v>
      </c>
      <c r="B7" s="99" t="s">
        <v>41</v>
      </c>
      <c r="C7" s="81" t="s">
        <v>39</v>
      </c>
      <c r="D7" s="81" t="s">
        <v>44</v>
      </c>
      <c r="E7" s="83" t="s">
        <v>20</v>
      </c>
      <c r="F7" s="45">
        <v>0</v>
      </c>
      <c r="G7" s="92">
        <v>0</v>
      </c>
      <c r="H7" s="92">
        <v>0</v>
      </c>
      <c r="I7" s="92">
        <v>0</v>
      </c>
      <c r="J7" s="92">
        <v>0</v>
      </c>
      <c r="K7" s="36">
        <v>0</v>
      </c>
      <c r="L7" s="36">
        <v>0</v>
      </c>
      <c r="M7" s="36">
        <v>0</v>
      </c>
      <c r="N7" s="62">
        <v>0</v>
      </c>
      <c r="O7" s="62">
        <v>0</v>
      </c>
      <c r="P7" s="126">
        <v>0</v>
      </c>
      <c r="Q7" s="69">
        <f t="shared" si="0"/>
        <v>0</v>
      </c>
      <c r="R7" s="126">
        <v>0</v>
      </c>
    </row>
    <row r="8" spans="1:18" x14ac:dyDescent="0.25">
      <c r="A8" s="45" t="s">
        <v>45</v>
      </c>
      <c r="B8" s="99" t="s">
        <v>41</v>
      </c>
      <c r="C8" s="81" t="s">
        <v>42</v>
      </c>
      <c r="D8" s="81" t="s">
        <v>46</v>
      </c>
      <c r="E8" s="103" t="s">
        <v>17</v>
      </c>
      <c r="F8" s="45">
        <v>1</v>
      </c>
      <c r="G8" s="92">
        <v>0</v>
      </c>
      <c r="H8" s="92">
        <v>0</v>
      </c>
      <c r="I8" s="92">
        <v>0</v>
      </c>
      <c r="J8" s="92">
        <v>2</v>
      </c>
      <c r="K8" s="36">
        <v>0</v>
      </c>
      <c r="L8" s="36">
        <v>0</v>
      </c>
      <c r="M8" s="36">
        <v>27</v>
      </c>
      <c r="N8" s="62">
        <v>0</v>
      </c>
      <c r="O8" s="62">
        <v>0</v>
      </c>
      <c r="P8" s="126">
        <v>0</v>
      </c>
      <c r="Q8" s="69">
        <f t="shared" si="0"/>
        <v>30</v>
      </c>
      <c r="R8" s="126">
        <v>0</v>
      </c>
    </row>
    <row r="9" spans="1:18" x14ac:dyDescent="0.25">
      <c r="A9" s="45" t="s">
        <v>47</v>
      </c>
      <c r="B9" s="36" t="s">
        <v>41</v>
      </c>
      <c r="C9" s="37" t="s">
        <v>44</v>
      </c>
      <c r="D9" s="37" t="s">
        <v>48</v>
      </c>
      <c r="E9" s="62" t="s">
        <v>20</v>
      </c>
      <c r="F9" s="45">
        <v>0</v>
      </c>
      <c r="G9" s="92">
        <v>0</v>
      </c>
      <c r="H9" s="92">
        <v>0</v>
      </c>
      <c r="I9" s="92">
        <v>0</v>
      </c>
      <c r="J9" s="92">
        <v>2</v>
      </c>
      <c r="K9" s="36">
        <v>0</v>
      </c>
      <c r="L9" s="36">
        <v>0</v>
      </c>
      <c r="M9" s="36">
        <v>0</v>
      </c>
      <c r="N9" s="62">
        <v>0</v>
      </c>
      <c r="O9" s="62">
        <v>7</v>
      </c>
      <c r="P9" s="126">
        <v>0</v>
      </c>
      <c r="Q9" s="69">
        <f t="shared" si="0"/>
        <v>9</v>
      </c>
      <c r="R9" s="126">
        <v>0</v>
      </c>
    </row>
    <row r="10" spans="1:18" x14ac:dyDescent="0.25">
      <c r="A10" s="45" t="s">
        <v>49</v>
      </c>
      <c r="B10" s="36" t="s">
        <v>41</v>
      </c>
      <c r="C10" s="36" t="s">
        <v>50</v>
      </c>
      <c r="D10" s="36" t="s">
        <v>50</v>
      </c>
      <c r="E10" s="121" t="s">
        <v>196</v>
      </c>
      <c r="F10" s="45">
        <v>0</v>
      </c>
      <c r="G10" s="92">
        <v>0</v>
      </c>
      <c r="H10" s="92">
        <v>0</v>
      </c>
      <c r="I10" s="92">
        <v>0</v>
      </c>
      <c r="J10" s="92">
        <v>2</v>
      </c>
      <c r="K10" s="36">
        <v>0</v>
      </c>
      <c r="L10" s="36">
        <v>0</v>
      </c>
      <c r="M10" s="36">
        <v>2</v>
      </c>
      <c r="N10" s="62">
        <v>0</v>
      </c>
      <c r="O10" s="62">
        <v>0</v>
      </c>
      <c r="P10" s="126">
        <v>0</v>
      </c>
      <c r="Q10" s="69">
        <f t="shared" si="0"/>
        <v>4</v>
      </c>
      <c r="R10" s="126">
        <v>0</v>
      </c>
    </row>
    <row r="11" spans="1:18" x14ac:dyDescent="0.25">
      <c r="A11" s="45" t="s">
        <v>51</v>
      </c>
      <c r="B11" s="36" t="s">
        <v>41</v>
      </c>
      <c r="C11" s="36" t="s">
        <v>48</v>
      </c>
      <c r="D11" s="36" t="s">
        <v>46</v>
      </c>
      <c r="E11" s="116" t="s">
        <v>20</v>
      </c>
      <c r="F11" s="45">
        <v>0</v>
      </c>
      <c r="G11" s="92">
        <v>0</v>
      </c>
      <c r="H11" s="92">
        <v>0</v>
      </c>
      <c r="I11" s="92">
        <v>0</v>
      </c>
      <c r="J11" s="92">
        <v>0</v>
      </c>
      <c r="K11" s="36">
        <v>0</v>
      </c>
      <c r="L11" s="36">
        <v>0</v>
      </c>
      <c r="M11" s="36">
        <v>0</v>
      </c>
      <c r="N11" s="62">
        <v>0</v>
      </c>
      <c r="O11" s="62">
        <v>6</v>
      </c>
      <c r="P11" s="126">
        <v>0</v>
      </c>
      <c r="Q11" s="69">
        <f t="shared" si="0"/>
        <v>6</v>
      </c>
      <c r="R11" s="126">
        <v>0</v>
      </c>
    </row>
    <row r="12" spans="1:18" x14ac:dyDescent="0.25">
      <c r="A12" s="45" t="s">
        <v>52</v>
      </c>
      <c r="B12" s="36" t="s">
        <v>53</v>
      </c>
      <c r="C12" s="36" t="s">
        <v>32</v>
      </c>
      <c r="D12" s="36" t="s">
        <v>28</v>
      </c>
      <c r="E12" s="115" t="s">
        <v>17</v>
      </c>
      <c r="F12" s="45">
        <v>0</v>
      </c>
      <c r="G12" s="92">
        <v>0</v>
      </c>
      <c r="H12" s="92">
        <v>0</v>
      </c>
      <c r="I12" s="92">
        <v>0</v>
      </c>
      <c r="J12" s="92">
        <v>2</v>
      </c>
      <c r="K12" s="36">
        <v>0</v>
      </c>
      <c r="L12" s="36">
        <v>0</v>
      </c>
      <c r="M12" s="36">
        <v>11</v>
      </c>
      <c r="N12" s="62">
        <v>0</v>
      </c>
      <c r="O12" s="62">
        <v>0</v>
      </c>
      <c r="P12" s="126">
        <v>0</v>
      </c>
      <c r="Q12" s="69">
        <f t="shared" si="0"/>
        <v>13</v>
      </c>
      <c r="R12" s="126">
        <v>0</v>
      </c>
    </row>
    <row r="13" spans="1:18" x14ac:dyDescent="0.25">
      <c r="A13" s="45" t="s">
        <v>54</v>
      </c>
      <c r="B13" s="36" t="s">
        <v>53</v>
      </c>
      <c r="C13" s="36" t="s">
        <v>32</v>
      </c>
      <c r="D13" s="36" t="s">
        <v>28</v>
      </c>
      <c r="E13" s="117" t="s">
        <v>20</v>
      </c>
      <c r="F13" s="45">
        <v>0</v>
      </c>
      <c r="G13" s="92">
        <v>0</v>
      </c>
      <c r="H13" s="92">
        <v>0</v>
      </c>
      <c r="I13" s="92">
        <v>0</v>
      </c>
      <c r="J13" s="92">
        <v>0</v>
      </c>
      <c r="K13" s="36">
        <v>0</v>
      </c>
      <c r="L13" s="36">
        <v>0</v>
      </c>
      <c r="M13" s="36">
        <v>0</v>
      </c>
      <c r="N13" s="62">
        <v>0</v>
      </c>
      <c r="O13" s="62">
        <v>0</v>
      </c>
      <c r="P13" s="126">
        <v>0</v>
      </c>
      <c r="Q13" s="69">
        <f t="shared" si="0"/>
        <v>0</v>
      </c>
      <c r="R13" s="126">
        <v>0</v>
      </c>
    </row>
    <row r="14" spans="1:18" x14ac:dyDescent="0.25">
      <c r="A14" s="45" t="s">
        <v>55</v>
      </c>
      <c r="B14" s="36" t="s">
        <v>56</v>
      </c>
      <c r="C14" s="36" t="s">
        <v>57</v>
      </c>
      <c r="D14" s="36" t="s">
        <v>28</v>
      </c>
      <c r="E14" s="62" t="s">
        <v>17</v>
      </c>
      <c r="F14" s="45">
        <v>0</v>
      </c>
      <c r="G14" s="92">
        <v>0</v>
      </c>
      <c r="H14" s="92">
        <v>0</v>
      </c>
      <c r="I14" s="92">
        <v>0</v>
      </c>
      <c r="J14" s="92">
        <v>0</v>
      </c>
      <c r="K14" s="36">
        <v>0</v>
      </c>
      <c r="L14" s="36">
        <v>0</v>
      </c>
      <c r="M14" s="36">
        <v>0</v>
      </c>
      <c r="N14" s="62">
        <v>0</v>
      </c>
      <c r="O14" s="62">
        <v>0</v>
      </c>
      <c r="P14" s="126">
        <v>20</v>
      </c>
      <c r="Q14" s="69">
        <f t="shared" si="0"/>
        <v>20</v>
      </c>
      <c r="R14" s="126">
        <v>0</v>
      </c>
    </row>
    <row r="15" spans="1:18" x14ac:dyDescent="0.25">
      <c r="A15" s="45" t="s">
        <v>58</v>
      </c>
      <c r="B15" s="36" t="s">
        <v>56</v>
      </c>
      <c r="C15" s="36" t="s">
        <v>57</v>
      </c>
      <c r="D15" s="36" t="s">
        <v>28</v>
      </c>
      <c r="E15" s="62" t="s">
        <v>20</v>
      </c>
      <c r="F15" s="45">
        <v>0</v>
      </c>
      <c r="G15" s="92">
        <v>0</v>
      </c>
      <c r="H15" s="92">
        <v>0</v>
      </c>
      <c r="I15" s="92">
        <v>0</v>
      </c>
      <c r="J15" s="92">
        <v>0</v>
      </c>
      <c r="K15" s="36">
        <v>0</v>
      </c>
      <c r="L15" s="36">
        <v>0</v>
      </c>
      <c r="M15" s="36">
        <v>0</v>
      </c>
      <c r="N15" s="62">
        <v>0</v>
      </c>
      <c r="O15" s="62">
        <v>0</v>
      </c>
      <c r="P15" s="126">
        <v>19</v>
      </c>
      <c r="Q15" s="69">
        <f t="shared" si="0"/>
        <v>19</v>
      </c>
      <c r="R15" s="126">
        <v>0</v>
      </c>
    </row>
    <row r="16" spans="1:18" x14ac:dyDescent="0.25">
      <c r="A16" s="45" t="s">
        <v>59</v>
      </c>
      <c r="B16" s="36" t="s">
        <v>60</v>
      </c>
      <c r="C16" s="81" t="s">
        <v>61</v>
      </c>
      <c r="D16" s="81" t="s">
        <v>62</v>
      </c>
      <c r="E16" s="62" t="s">
        <v>18</v>
      </c>
      <c r="F16" s="45">
        <v>0</v>
      </c>
      <c r="G16" s="92">
        <v>0</v>
      </c>
      <c r="H16" s="92">
        <v>0</v>
      </c>
      <c r="I16" s="92">
        <v>0</v>
      </c>
      <c r="J16" s="92">
        <v>0</v>
      </c>
      <c r="K16" s="36">
        <v>0</v>
      </c>
      <c r="L16" s="36">
        <v>0</v>
      </c>
      <c r="M16" s="36">
        <v>0</v>
      </c>
      <c r="N16" s="62">
        <v>0</v>
      </c>
      <c r="O16" s="62">
        <v>0</v>
      </c>
      <c r="P16" s="126">
        <v>0</v>
      </c>
      <c r="Q16" s="69">
        <f t="shared" si="0"/>
        <v>0</v>
      </c>
      <c r="R16" s="126">
        <v>0</v>
      </c>
    </row>
    <row r="17" spans="1:18" x14ac:dyDescent="0.25">
      <c r="A17" s="45" t="s">
        <v>63</v>
      </c>
      <c r="B17" s="36" t="s">
        <v>60</v>
      </c>
      <c r="C17" s="36" t="s">
        <v>61</v>
      </c>
      <c r="D17" s="36" t="s">
        <v>62</v>
      </c>
      <c r="E17" s="62" t="s">
        <v>19</v>
      </c>
      <c r="F17" s="45">
        <v>0</v>
      </c>
      <c r="G17" s="92">
        <v>0</v>
      </c>
      <c r="H17" s="92">
        <v>0</v>
      </c>
      <c r="I17" s="92">
        <v>0</v>
      </c>
      <c r="J17" s="92">
        <v>0</v>
      </c>
      <c r="K17" s="36">
        <v>0</v>
      </c>
      <c r="L17" s="36">
        <v>0</v>
      </c>
      <c r="M17" s="36">
        <v>0</v>
      </c>
      <c r="N17" s="62">
        <v>0</v>
      </c>
      <c r="O17" s="62">
        <v>0</v>
      </c>
      <c r="P17" s="126">
        <v>0</v>
      </c>
      <c r="Q17" s="69">
        <f t="shared" si="0"/>
        <v>0</v>
      </c>
      <c r="R17" s="126">
        <v>0</v>
      </c>
    </row>
    <row r="18" spans="1:18" x14ac:dyDescent="0.25">
      <c r="A18" s="45" t="s">
        <v>64</v>
      </c>
      <c r="B18" s="36" t="s">
        <v>60</v>
      </c>
      <c r="C18" s="36" t="s">
        <v>62</v>
      </c>
      <c r="D18" s="101" t="s">
        <v>61</v>
      </c>
      <c r="E18" s="62" t="s">
        <v>18</v>
      </c>
      <c r="F18" s="45">
        <v>0</v>
      </c>
      <c r="G18" s="92">
        <v>0</v>
      </c>
      <c r="H18" s="92">
        <v>0</v>
      </c>
      <c r="I18" s="92">
        <v>0</v>
      </c>
      <c r="J18" s="92">
        <v>0</v>
      </c>
      <c r="K18" s="36">
        <v>0</v>
      </c>
      <c r="L18" s="36">
        <v>0</v>
      </c>
      <c r="M18" s="36">
        <v>0</v>
      </c>
      <c r="N18" s="62">
        <v>7</v>
      </c>
      <c r="O18" s="62">
        <v>0</v>
      </c>
      <c r="P18" s="126">
        <v>0</v>
      </c>
      <c r="Q18" s="69">
        <f t="shared" si="0"/>
        <v>7</v>
      </c>
      <c r="R18" s="126">
        <v>0</v>
      </c>
    </row>
    <row r="19" spans="1:18" x14ac:dyDescent="0.25">
      <c r="A19" s="45" t="s">
        <v>65</v>
      </c>
      <c r="B19" s="36" t="s">
        <v>60</v>
      </c>
      <c r="C19" s="36" t="s">
        <v>62</v>
      </c>
      <c r="D19" s="36" t="s">
        <v>61</v>
      </c>
      <c r="E19" s="62" t="s">
        <v>19</v>
      </c>
      <c r="F19" s="45">
        <v>0</v>
      </c>
      <c r="G19" s="92">
        <v>0</v>
      </c>
      <c r="H19" s="92">
        <v>0</v>
      </c>
      <c r="I19" s="92">
        <v>0</v>
      </c>
      <c r="J19" s="92">
        <v>0</v>
      </c>
      <c r="K19" s="36">
        <v>0</v>
      </c>
      <c r="L19" s="36">
        <v>0</v>
      </c>
      <c r="M19" s="36">
        <v>0</v>
      </c>
      <c r="N19" s="62">
        <v>7</v>
      </c>
      <c r="O19" s="62">
        <v>0</v>
      </c>
      <c r="P19" s="126">
        <v>0</v>
      </c>
      <c r="Q19" s="69">
        <f t="shared" si="0"/>
        <v>7</v>
      </c>
      <c r="R19" s="126">
        <v>0</v>
      </c>
    </row>
    <row r="20" spans="1:18" x14ac:dyDescent="0.25">
      <c r="A20" s="78" t="s">
        <v>66</v>
      </c>
      <c r="B20" s="79" t="s">
        <v>67</v>
      </c>
      <c r="C20" s="79" t="s">
        <v>62</v>
      </c>
      <c r="D20" s="79" t="s">
        <v>68</v>
      </c>
      <c r="E20" s="80" t="s">
        <v>17</v>
      </c>
      <c r="F20" s="78">
        <v>1</v>
      </c>
      <c r="G20" s="93">
        <v>1</v>
      </c>
      <c r="H20" s="93">
        <v>0</v>
      </c>
      <c r="I20" s="93">
        <v>0</v>
      </c>
      <c r="J20" s="93">
        <v>1</v>
      </c>
      <c r="K20" s="79">
        <v>0</v>
      </c>
      <c r="L20" s="79">
        <v>5</v>
      </c>
      <c r="M20" s="79">
        <v>39</v>
      </c>
      <c r="N20" s="80">
        <v>0</v>
      </c>
      <c r="O20" s="80">
        <v>0</v>
      </c>
      <c r="P20" s="127">
        <v>0</v>
      </c>
      <c r="Q20" s="69">
        <f t="shared" si="0"/>
        <v>47</v>
      </c>
      <c r="R20" s="127">
        <v>0</v>
      </c>
    </row>
    <row r="21" spans="1:18" x14ac:dyDescent="0.25">
      <c r="A21" s="78" t="s">
        <v>69</v>
      </c>
      <c r="B21" s="36" t="s">
        <v>67</v>
      </c>
      <c r="C21" s="36" t="s">
        <v>62</v>
      </c>
      <c r="D21" s="36" t="s">
        <v>70</v>
      </c>
      <c r="E21" s="80" t="s">
        <v>20</v>
      </c>
      <c r="F21" s="78">
        <v>0</v>
      </c>
      <c r="G21" s="93">
        <v>0</v>
      </c>
      <c r="H21" s="93">
        <v>0</v>
      </c>
      <c r="I21" s="93">
        <v>0</v>
      </c>
      <c r="J21" s="93">
        <v>0</v>
      </c>
      <c r="K21" s="79">
        <v>0</v>
      </c>
      <c r="L21" s="79">
        <v>0</v>
      </c>
      <c r="M21" s="79">
        <v>0</v>
      </c>
      <c r="N21" s="80">
        <v>0</v>
      </c>
      <c r="O21" s="80">
        <v>0</v>
      </c>
      <c r="P21" s="127">
        <v>0</v>
      </c>
      <c r="Q21" s="69">
        <f t="shared" si="0"/>
        <v>0</v>
      </c>
      <c r="R21" s="127">
        <v>0</v>
      </c>
    </row>
    <row r="22" spans="1:18" x14ac:dyDescent="0.25">
      <c r="A22" s="45" t="s">
        <v>71</v>
      </c>
      <c r="B22" s="36" t="s">
        <v>67</v>
      </c>
      <c r="C22" s="36" t="s">
        <v>70</v>
      </c>
      <c r="D22" s="36" t="s">
        <v>72</v>
      </c>
      <c r="E22" s="62" t="s">
        <v>20</v>
      </c>
      <c r="F22" s="45">
        <v>0</v>
      </c>
      <c r="G22" s="92">
        <v>0</v>
      </c>
      <c r="H22" s="92">
        <v>0</v>
      </c>
      <c r="I22" s="92">
        <v>0</v>
      </c>
      <c r="J22" s="92">
        <v>1</v>
      </c>
      <c r="K22" s="36">
        <v>0</v>
      </c>
      <c r="L22" s="36">
        <v>3</v>
      </c>
      <c r="M22" s="36">
        <v>0</v>
      </c>
      <c r="N22" s="62">
        <v>0</v>
      </c>
      <c r="O22" s="62">
        <v>0</v>
      </c>
      <c r="P22" s="126">
        <v>0</v>
      </c>
      <c r="Q22" s="69">
        <f t="shared" si="0"/>
        <v>4</v>
      </c>
      <c r="R22" s="126">
        <v>0</v>
      </c>
    </row>
    <row r="23" spans="1:18" x14ac:dyDescent="0.25">
      <c r="A23" s="45" t="s">
        <v>73</v>
      </c>
      <c r="B23" s="36" t="s">
        <v>67</v>
      </c>
      <c r="C23" s="36" t="s">
        <v>72</v>
      </c>
      <c r="D23" s="36" t="s">
        <v>74</v>
      </c>
      <c r="E23" s="62" t="s">
        <v>20</v>
      </c>
      <c r="F23" s="45">
        <v>0</v>
      </c>
      <c r="G23" s="92">
        <v>0</v>
      </c>
      <c r="H23" s="92">
        <v>0</v>
      </c>
      <c r="I23" s="92">
        <v>0</v>
      </c>
      <c r="J23" s="92">
        <v>3</v>
      </c>
      <c r="K23" s="36">
        <v>0</v>
      </c>
      <c r="L23" s="36">
        <v>0</v>
      </c>
      <c r="M23" s="36">
        <v>0</v>
      </c>
      <c r="N23" s="62">
        <v>0</v>
      </c>
      <c r="O23" s="62">
        <v>0</v>
      </c>
      <c r="P23" s="126">
        <v>0</v>
      </c>
      <c r="Q23" s="69">
        <f t="shared" si="0"/>
        <v>3</v>
      </c>
      <c r="R23" s="126">
        <v>0</v>
      </c>
    </row>
    <row r="24" spans="1:18" x14ac:dyDescent="0.25">
      <c r="A24" s="45" t="s">
        <v>75</v>
      </c>
      <c r="B24" s="36" t="s">
        <v>67</v>
      </c>
      <c r="C24" s="36" t="s">
        <v>68</v>
      </c>
      <c r="D24" s="36" t="s">
        <v>74</v>
      </c>
      <c r="E24" s="62" t="s">
        <v>20</v>
      </c>
      <c r="F24" s="45">
        <v>0</v>
      </c>
      <c r="G24" s="92">
        <v>0</v>
      </c>
      <c r="H24" s="92">
        <v>0</v>
      </c>
      <c r="I24" s="92">
        <v>0</v>
      </c>
      <c r="J24" s="92">
        <v>0</v>
      </c>
      <c r="K24" s="36">
        <v>0</v>
      </c>
      <c r="L24" s="36">
        <v>0</v>
      </c>
      <c r="M24" s="36">
        <v>0</v>
      </c>
      <c r="N24" s="62">
        <v>0</v>
      </c>
      <c r="O24" s="62">
        <v>0</v>
      </c>
      <c r="P24" s="126">
        <v>0</v>
      </c>
      <c r="Q24" s="69">
        <f t="shared" si="0"/>
        <v>0</v>
      </c>
      <c r="R24" s="126">
        <v>0</v>
      </c>
    </row>
    <row r="25" spans="1:18" x14ac:dyDescent="0.25">
      <c r="A25" s="45" t="s">
        <v>76</v>
      </c>
      <c r="B25" s="37" t="s">
        <v>70</v>
      </c>
      <c r="C25" s="37" t="s">
        <v>67</v>
      </c>
      <c r="D25" s="37" t="s">
        <v>77</v>
      </c>
      <c r="E25" s="118" t="s">
        <v>139</v>
      </c>
      <c r="F25" s="45">
        <v>0</v>
      </c>
      <c r="G25" s="92">
        <v>0</v>
      </c>
      <c r="H25" s="92">
        <v>3</v>
      </c>
      <c r="I25" s="92">
        <v>0</v>
      </c>
      <c r="J25" s="92">
        <v>3</v>
      </c>
      <c r="K25" s="36">
        <v>0</v>
      </c>
      <c r="L25" s="36">
        <v>16</v>
      </c>
      <c r="M25" s="36">
        <v>0</v>
      </c>
      <c r="N25" s="62">
        <v>4</v>
      </c>
      <c r="O25" s="62">
        <v>0</v>
      </c>
      <c r="P25" s="126">
        <v>0</v>
      </c>
      <c r="Q25" s="69">
        <f t="shared" si="0"/>
        <v>26</v>
      </c>
      <c r="R25" s="126">
        <v>0</v>
      </c>
    </row>
    <row r="26" spans="1:18" x14ac:dyDescent="0.25">
      <c r="A26" s="45" t="s">
        <v>78</v>
      </c>
      <c r="B26" s="36" t="s">
        <v>70</v>
      </c>
      <c r="C26" s="36" t="s">
        <v>67</v>
      </c>
      <c r="D26" s="36" t="s">
        <v>77</v>
      </c>
      <c r="E26" s="115" t="s">
        <v>140</v>
      </c>
      <c r="F26" s="45">
        <v>0</v>
      </c>
      <c r="G26" s="92">
        <v>0</v>
      </c>
      <c r="H26" s="92">
        <v>0</v>
      </c>
      <c r="I26" s="92">
        <v>0</v>
      </c>
      <c r="J26" s="92">
        <v>0</v>
      </c>
      <c r="K26" s="36">
        <v>0</v>
      </c>
      <c r="L26" s="36">
        <v>16</v>
      </c>
      <c r="M26" s="36">
        <v>0</v>
      </c>
      <c r="N26" s="62">
        <v>21</v>
      </c>
      <c r="O26" s="62">
        <v>0</v>
      </c>
      <c r="P26" s="126">
        <v>0</v>
      </c>
      <c r="Q26" s="69">
        <f t="shared" si="0"/>
        <v>37</v>
      </c>
      <c r="R26" s="126">
        <v>4</v>
      </c>
    </row>
    <row r="27" spans="1:18" x14ac:dyDescent="0.25">
      <c r="A27" s="78" t="s">
        <v>79</v>
      </c>
      <c r="B27" s="79" t="s">
        <v>32</v>
      </c>
      <c r="C27" s="79" t="s">
        <v>62</v>
      </c>
      <c r="D27" s="79" t="s">
        <v>80</v>
      </c>
      <c r="E27" s="80" t="s">
        <v>17</v>
      </c>
      <c r="F27" s="78">
        <v>0</v>
      </c>
      <c r="G27" s="93">
        <v>0</v>
      </c>
      <c r="H27" s="93">
        <v>0</v>
      </c>
      <c r="I27" s="93">
        <v>0</v>
      </c>
      <c r="J27" s="93">
        <v>0</v>
      </c>
      <c r="K27" s="79">
        <v>0</v>
      </c>
      <c r="L27" s="79">
        <v>0</v>
      </c>
      <c r="M27" s="79">
        <v>0</v>
      </c>
      <c r="N27" s="80">
        <v>8</v>
      </c>
      <c r="O27" s="80">
        <v>0</v>
      </c>
      <c r="P27" s="127">
        <v>0</v>
      </c>
      <c r="Q27" s="69">
        <f t="shared" si="0"/>
        <v>8</v>
      </c>
      <c r="R27" s="127">
        <v>0</v>
      </c>
    </row>
    <row r="28" spans="1:18" x14ac:dyDescent="0.25">
      <c r="A28" s="78" t="s">
        <v>81</v>
      </c>
      <c r="B28" s="37" t="s">
        <v>32</v>
      </c>
      <c r="C28" s="37" t="s">
        <v>31</v>
      </c>
      <c r="D28" s="37" t="s">
        <v>82</v>
      </c>
      <c r="E28" s="104" t="s">
        <v>20</v>
      </c>
      <c r="F28" s="78">
        <v>0</v>
      </c>
      <c r="G28" s="93">
        <v>0</v>
      </c>
      <c r="H28" s="93">
        <v>0</v>
      </c>
      <c r="I28" s="93">
        <v>0</v>
      </c>
      <c r="J28" s="93">
        <v>0</v>
      </c>
      <c r="K28" s="79">
        <v>0</v>
      </c>
      <c r="L28" s="79">
        <v>0</v>
      </c>
      <c r="M28" s="79">
        <v>0</v>
      </c>
      <c r="N28" s="80">
        <v>0</v>
      </c>
      <c r="O28" s="80">
        <v>0</v>
      </c>
      <c r="P28" s="127">
        <v>0</v>
      </c>
      <c r="Q28" s="69">
        <f t="shared" si="0"/>
        <v>0</v>
      </c>
      <c r="R28" s="127">
        <v>0</v>
      </c>
    </row>
    <row r="29" spans="1:18" x14ac:dyDescent="0.25">
      <c r="A29" s="45" t="s">
        <v>83</v>
      </c>
      <c r="B29" s="36" t="s">
        <v>32</v>
      </c>
      <c r="C29" s="36" t="s">
        <v>80</v>
      </c>
      <c r="D29" s="36" t="s">
        <v>84</v>
      </c>
      <c r="E29" s="62" t="s">
        <v>17</v>
      </c>
      <c r="F29" s="45">
        <v>0</v>
      </c>
      <c r="G29" s="92">
        <v>0</v>
      </c>
      <c r="H29" s="92">
        <v>0</v>
      </c>
      <c r="I29" s="92">
        <v>0</v>
      </c>
      <c r="J29" s="92">
        <v>0</v>
      </c>
      <c r="K29" s="36">
        <v>0</v>
      </c>
      <c r="L29" s="36">
        <v>0</v>
      </c>
      <c r="M29" s="36">
        <v>0</v>
      </c>
      <c r="N29" s="62">
        <v>0</v>
      </c>
      <c r="O29" s="62">
        <v>15</v>
      </c>
      <c r="P29" s="126">
        <v>0</v>
      </c>
      <c r="Q29" s="69">
        <f t="shared" si="0"/>
        <v>15</v>
      </c>
      <c r="R29" s="126">
        <v>0</v>
      </c>
    </row>
    <row r="30" spans="1:18" x14ac:dyDescent="0.25">
      <c r="A30" s="53" t="s">
        <v>85</v>
      </c>
      <c r="B30" s="54" t="s">
        <v>32</v>
      </c>
      <c r="C30" s="99" t="s">
        <v>82</v>
      </c>
      <c r="D30" s="99" t="s">
        <v>86</v>
      </c>
      <c r="E30" s="61" t="s">
        <v>20</v>
      </c>
      <c r="F30" s="53">
        <v>0</v>
      </c>
      <c r="G30" s="91">
        <v>0</v>
      </c>
      <c r="H30" s="91">
        <v>0</v>
      </c>
      <c r="I30" s="91">
        <v>0</v>
      </c>
      <c r="J30" s="91">
        <v>0</v>
      </c>
      <c r="K30" s="54">
        <v>0</v>
      </c>
      <c r="L30" s="54">
        <v>0</v>
      </c>
      <c r="M30" s="54">
        <v>0</v>
      </c>
      <c r="N30" s="61">
        <v>0</v>
      </c>
      <c r="O30" s="61">
        <v>0</v>
      </c>
      <c r="P30" s="125">
        <v>0</v>
      </c>
      <c r="Q30" s="68">
        <f t="shared" si="0"/>
        <v>0</v>
      </c>
      <c r="R30" s="125">
        <v>0</v>
      </c>
    </row>
    <row r="31" spans="1:18" x14ac:dyDescent="0.25">
      <c r="A31" s="45" t="s">
        <v>87</v>
      </c>
      <c r="B31" s="54" t="s">
        <v>32</v>
      </c>
      <c r="C31" s="98" t="s">
        <v>84</v>
      </c>
      <c r="D31" s="98" t="s">
        <v>88</v>
      </c>
      <c r="E31" s="62" t="s">
        <v>19</v>
      </c>
      <c r="F31" s="45">
        <v>0</v>
      </c>
      <c r="G31" s="92">
        <v>0</v>
      </c>
      <c r="H31" s="92">
        <v>0</v>
      </c>
      <c r="I31" s="92">
        <v>0</v>
      </c>
      <c r="J31" s="92">
        <v>1</v>
      </c>
      <c r="K31" s="36">
        <v>0</v>
      </c>
      <c r="L31" s="36">
        <v>0</v>
      </c>
      <c r="M31" s="36">
        <v>0</v>
      </c>
      <c r="N31" s="62">
        <v>11</v>
      </c>
      <c r="O31" s="62">
        <v>0</v>
      </c>
      <c r="P31" s="126">
        <v>0</v>
      </c>
      <c r="Q31" s="69">
        <f t="shared" si="0"/>
        <v>12</v>
      </c>
      <c r="R31" s="126">
        <v>0</v>
      </c>
    </row>
    <row r="32" spans="1:18" x14ac:dyDescent="0.25">
      <c r="A32" s="45" t="s">
        <v>89</v>
      </c>
      <c r="B32" s="54" t="s">
        <v>32</v>
      </c>
      <c r="C32" s="36" t="s">
        <v>86</v>
      </c>
      <c r="D32" s="36" t="s">
        <v>88</v>
      </c>
      <c r="E32" s="62" t="s">
        <v>18</v>
      </c>
      <c r="F32" s="45">
        <v>0</v>
      </c>
      <c r="G32" s="92">
        <v>0</v>
      </c>
      <c r="H32" s="92">
        <v>0</v>
      </c>
      <c r="I32" s="92">
        <v>0</v>
      </c>
      <c r="J32" s="92">
        <v>6</v>
      </c>
      <c r="K32" s="36">
        <v>0</v>
      </c>
      <c r="L32" s="36">
        <v>0</v>
      </c>
      <c r="M32" s="36">
        <v>0</v>
      </c>
      <c r="N32" s="62">
        <v>0</v>
      </c>
      <c r="O32" s="62">
        <v>0</v>
      </c>
      <c r="P32" s="126">
        <v>0</v>
      </c>
      <c r="Q32" s="69">
        <f t="shared" si="0"/>
        <v>6</v>
      </c>
      <c r="R32" s="126">
        <v>0</v>
      </c>
    </row>
    <row r="33" spans="1:18" x14ac:dyDescent="0.25">
      <c r="A33" s="45" t="s">
        <v>90</v>
      </c>
      <c r="B33" s="54" t="s">
        <v>32</v>
      </c>
      <c r="C33" s="36" t="s">
        <v>88</v>
      </c>
      <c r="D33" s="36" t="s">
        <v>91</v>
      </c>
      <c r="E33" s="62" t="s">
        <v>20</v>
      </c>
      <c r="F33" s="45">
        <v>0</v>
      </c>
      <c r="G33" s="92">
        <v>0</v>
      </c>
      <c r="H33" s="92">
        <v>0</v>
      </c>
      <c r="I33" s="92">
        <v>0</v>
      </c>
      <c r="J33" s="92">
        <v>2</v>
      </c>
      <c r="K33" s="36">
        <v>0</v>
      </c>
      <c r="L33" s="36">
        <v>0</v>
      </c>
      <c r="M33" s="36">
        <v>6</v>
      </c>
      <c r="N33" s="62">
        <v>10</v>
      </c>
      <c r="O33" s="62">
        <v>4</v>
      </c>
      <c r="P33" s="126">
        <v>0</v>
      </c>
      <c r="Q33" s="69">
        <f t="shared" si="0"/>
        <v>22</v>
      </c>
      <c r="R33" s="126">
        <v>0</v>
      </c>
    </row>
    <row r="34" spans="1:18" x14ac:dyDescent="0.25">
      <c r="A34" s="45" t="s">
        <v>92</v>
      </c>
      <c r="B34" s="36" t="s">
        <v>32</v>
      </c>
      <c r="C34" s="36" t="s">
        <v>88</v>
      </c>
      <c r="D34" s="36" t="s">
        <v>93</v>
      </c>
      <c r="E34" s="62" t="s">
        <v>18</v>
      </c>
      <c r="F34" s="45">
        <v>0</v>
      </c>
      <c r="G34" s="92">
        <v>0</v>
      </c>
      <c r="H34" s="92">
        <v>0</v>
      </c>
      <c r="I34" s="92">
        <v>0</v>
      </c>
      <c r="J34" s="92">
        <v>3</v>
      </c>
      <c r="K34" s="36">
        <v>0</v>
      </c>
      <c r="L34" s="36">
        <v>0</v>
      </c>
      <c r="M34" s="36">
        <v>5</v>
      </c>
      <c r="N34" s="62">
        <v>6</v>
      </c>
      <c r="O34" s="62">
        <v>0</v>
      </c>
      <c r="P34" s="126">
        <v>0</v>
      </c>
      <c r="Q34" s="69">
        <f t="shared" ref="Q34:Q65" si="1">SUM(F34:P34)</f>
        <v>14</v>
      </c>
      <c r="R34" s="126">
        <v>0</v>
      </c>
    </row>
    <row r="35" spans="1:18" x14ac:dyDescent="0.25">
      <c r="A35" s="45" t="s">
        <v>141</v>
      </c>
      <c r="B35" s="36" t="s">
        <v>32</v>
      </c>
      <c r="C35" s="36" t="s">
        <v>93</v>
      </c>
      <c r="D35" s="36" t="s">
        <v>53</v>
      </c>
      <c r="E35" s="62" t="s">
        <v>18</v>
      </c>
      <c r="F35" s="45">
        <v>0</v>
      </c>
      <c r="G35" s="92">
        <v>0</v>
      </c>
      <c r="H35" s="92">
        <v>0</v>
      </c>
      <c r="I35" s="92">
        <v>0</v>
      </c>
      <c r="J35" s="92">
        <v>0</v>
      </c>
      <c r="K35" s="36">
        <v>0</v>
      </c>
      <c r="L35" s="36">
        <v>0</v>
      </c>
      <c r="M35" s="36">
        <v>8</v>
      </c>
      <c r="N35" s="62">
        <v>0</v>
      </c>
      <c r="O35" s="62">
        <v>0</v>
      </c>
      <c r="P35" s="126">
        <v>0</v>
      </c>
      <c r="Q35" s="69">
        <f t="shared" si="1"/>
        <v>8</v>
      </c>
      <c r="R35" s="126">
        <v>0</v>
      </c>
    </row>
    <row r="36" spans="1:18" x14ac:dyDescent="0.25">
      <c r="A36" s="45" t="s">
        <v>94</v>
      </c>
      <c r="B36" s="36" t="s">
        <v>80</v>
      </c>
      <c r="C36" s="36" t="s">
        <v>32</v>
      </c>
      <c r="D36" s="36" t="s">
        <v>62</v>
      </c>
      <c r="E36" s="62" t="s">
        <v>17</v>
      </c>
      <c r="F36" s="45">
        <v>0</v>
      </c>
      <c r="G36" s="92">
        <v>0</v>
      </c>
      <c r="H36" s="92">
        <v>0</v>
      </c>
      <c r="I36" s="92">
        <v>0</v>
      </c>
      <c r="J36" s="92">
        <v>2</v>
      </c>
      <c r="K36" s="36">
        <v>0</v>
      </c>
      <c r="L36" s="36">
        <v>0</v>
      </c>
      <c r="M36" s="36">
        <v>27</v>
      </c>
      <c r="N36" s="62">
        <v>0</v>
      </c>
      <c r="O36" s="62">
        <v>0</v>
      </c>
      <c r="P36" s="126">
        <v>0</v>
      </c>
      <c r="Q36" s="69">
        <f t="shared" si="1"/>
        <v>29</v>
      </c>
      <c r="R36" s="126">
        <v>0</v>
      </c>
    </row>
    <row r="37" spans="1:18" x14ac:dyDescent="0.25">
      <c r="A37" s="45" t="s">
        <v>95</v>
      </c>
      <c r="B37" s="36" t="s">
        <v>80</v>
      </c>
      <c r="C37" s="36" t="s">
        <v>32</v>
      </c>
      <c r="D37" s="36" t="s">
        <v>84</v>
      </c>
      <c r="E37" s="62" t="s">
        <v>20</v>
      </c>
      <c r="F37" s="45">
        <v>0</v>
      </c>
      <c r="G37" s="92">
        <v>0</v>
      </c>
      <c r="H37" s="92">
        <v>0</v>
      </c>
      <c r="I37" s="92">
        <v>0</v>
      </c>
      <c r="J37" s="92">
        <v>0</v>
      </c>
      <c r="K37" s="36">
        <v>0</v>
      </c>
      <c r="L37" s="36">
        <v>0</v>
      </c>
      <c r="M37" s="36">
        <v>0</v>
      </c>
      <c r="N37" s="62">
        <v>24</v>
      </c>
      <c r="O37" s="62">
        <v>0</v>
      </c>
      <c r="P37" s="126">
        <v>0</v>
      </c>
      <c r="Q37" s="69">
        <f t="shared" si="1"/>
        <v>24</v>
      </c>
      <c r="R37" s="126">
        <v>0</v>
      </c>
    </row>
    <row r="38" spans="1:18" x14ac:dyDescent="0.25">
      <c r="A38" s="45" t="s">
        <v>96</v>
      </c>
      <c r="B38" s="36" t="s">
        <v>80</v>
      </c>
      <c r="C38" s="36" t="s">
        <v>84</v>
      </c>
      <c r="D38" s="36" t="s">
        <v>62</v>
      </c>
      <c r="E38" s="62" t="s">
        <v>18</v>
      </c>
      <c r="F38" s="45">
        <v>0</v>
      </c>
      <c r="G38" s="92">
        <v>0</v>
      </c>
      <c r="H38" s="92">
        <v>0</v>
      </c>
      <c r="I38" s="92">
        <v>0</v>
      </c>
      <c r="J38" s="92">
        <v>2</v>
      </c>
      <c r="K38" s="36">
        <v>0</v>
      </c>
      <c r="L38" s="36">
        <v>0</v>
      </c>
      <c r="M38" s="36">
        <v>2</v>
      </c>
      <c r="N38" s="62">
        <v>0</v>
      </c>
      <c r="O38" s="62">
        <v>0</v>
      </c>
      <c r="P38" s="126">
        <v>0</v>
      </c>
      <c r="Q38" s="69">
        <f t="shared" si="1"/>
        <v>4</v>
      </c>
      <c r="R38" s="126">
        <v>0</v>
      </c>
    </row>
    <row r="39" spans="1:18" x14ac:dyDescent="0.25">
      <c r="A39" s="45" t="s">
        <v>97</v>
      </c>
      <c r="B39" s="36" t="s">
        <v>80</v>
      </c>
      <c r="C39" s="36" t="s">
        <v>84</v>
      </c>
      <c r="D39" s="36" t="s">
        <v>62</v>
      </c>
      <c r="E39" s="36" t="s">
        <v>19</v>
      </c>
      <c r="F39" s="45">
        <v>0</v>
      </c>
      <c r="G39" s="92">
        <v>0</v>
      </c>
      <c r="H39" s="92">
        <v>0</v>
      </c>
      <c r="I39" s="92">
        <v>0</v>
      </c>
      <c r="J39" s="92">
        <v>4</v>
      </c>
      <c r="K39" s="36">
        <v>0</v>
      </c>
      <c r="L39" s="36">
        <v>0</v>
      </c>
      <c r="M39" s="36">
        <v>0</v>
      </c>
      <c r="N39" s="62">
        <v>0</v>
      </c>
      <c r="O39" s="62">
        <v>0</v>
      </c>
      <c r="P39" s="126">
        <v>0</v>
      </c>
      <c r="Q39" s="69">
        <f t="shared" si="1"/>
        <v>4</v>
      </c>
      <c r="R39" s="126">
        <v>0</v>
      </c>
    </row>
    <row r="40" spans="1:18" x14ac:dyDescent="0.25">
      <c r="A40" s="45" t="s">
        <v>98</v>
      </c>
      <c r="B40" s="36" t="s">
        <v>88</v>
      </c>
      <c r="C40" s="36" t="s">
        <v>32</v>
      </c>
      <c r="D40" s="36" t="s">
        <v>28</v>
      </c>
      <c r="E40" s="115" t="s">
        <v>17</v>
      </c>
      <c r="F40" s="45">
        <v>0</v>
      </c>
      <c r="G40" s="92">
        <v>0</v>
      </c>
      <c r="H40" s="92">
        <v>0</v>
      </c>
      <c r="I40" s="92">
        <v>0</v>
      </c>
      <c r="J40" s="92">
        <v>0</v>
      </c>
      <c r="K40" s="36">
        <v>0</v>
      </c>
      <c r="L40" s="36">
        <v>0</v>
      </c>
      <c r="M40" s="36">
        <v>0</v>
      </c>
      <c r="N40" s="62">
        <v>0</v>
      </c>
      <c r="O40" s="62">
        <v>0</v>
      </c>
      <c r="P40" s="126">
        <v>0</v>
      </c>
      <c r="Q40" s="69">
        <f t="shared" si="1"/>
        <v>0</v>
      </c>
      <c r="R40" s="126">
        <v>0</v>
      </c>
    </row>
    <row r="41" spans="1:18" x14ac:dyDescent="0.25">
      <c r="A41" s="45" t="s">
        <v>99</v>
      </c>
      <c r="B41" s="36" t="s">
        <v>88</v>
      </c>
      <c r="C41" s="36" t="s">
        <v>32</v>
      </c>
      <c r="D41" s="36" t="s">
        <v>100</v>
      </c>
      <c r="E41" s="62" t="s">
        <v>20</v>
      </c>
      <c r="F41" s="45">
        <v>0</v>
      </c>
      <c r="G41" s="92">
        <v>0</v>
      </c>
      <c r="H41" s="92">
        <v>0</v>
      </c>
      <c r="I41" s="92">
        <v>0</v>
      </c>
      <c r="J41" s="92">
        <v>0</v>
      </c>
      <c r="K41" s="36">
        <v>0</v>
      </c>
      <c r="L41" s="36">
        <v>0</v>
      </c>
      <c r="M41" s="36">
        <v>0</v>
      </c>
      <c r="N41" s="62">
        <v>0</v>
      </c>
      <c r="O41" s="62">
        <v>0</v>
      </c>
      <c r="P41" s="126">
        <v>0</v>
      </c>
      <c r="Q41" s="69">
        <f t="shared" si="1"/>
        <v>0</v>
      </c>
      <c r="R41" s="126">
        <v>0</v>
      </c>
    </row>
    <row r="42" spans="1:18" x14ac:dyDescent="0.25">
      <c r="A42" s="45" t="s">
        <v>101</v>
      </c>
      <c r="B42" s="37" t="s">
        <v>88</v>
      </c>
      <c r="C42" s="81" t="s">
        <v>100</v>
      </c>
      <c r="D42" s="81" t="s">
        <v>28</v>
      </c>
      <c r="E42" s="103" t="s">
        <v>20</v>
      </c>
      <c r="F42" s="45">
        <v>0</v>
      </c>
      <c r="G42" s="92">
        <v>0</v>
      </c>
      <c r="H42" s="92">
        <v>0</v>
      </c>
      <c r="I42" s="92">
        <v>0</v>
      </c>
      <c r="J42" s="92">
        <v>0</v>
      </c>
      <c r="K42" s="36">
        <v>0</v>
      </c>
      <c r="L42" s="36">
        <v>0</v>
      </c>
      <c r="M42" s="36">
        <v>0</v>
      </c>
      <c r="N42" s="62">
        <v>0</v>
      </c>
      <c r="O42" s="62">
        <v>0</v>
      </c>
      <c r="P42" s="126">
        <v>0</v>
      </c>
      <c r="Q42" s="69">
        <f t="shared" si="1"/>
        <v>0</v>
      </c>
      <c r="R42" s="126">
        <v>0</v>
      </c>
    </row>
    <row r="43" spans="1:18" x14ac:dyDescent="0.25">
      <c r="A43" s="45" t="s">
        <v>102</v>
      </c>
      <c r="B43" s="36" t="s">
        <v>103</v>
      </c>
      <c r="C43" s="36" t="s">
        <v>32</v>
      </c>
      <c r="D43" s="36" t="s">
        <v>80</v>
      </c>
      <c r="E43" s="62" t="s">
        <v>18</v>
      </c>
      <c r="F43" s="45">
        <v>0</v>
      </c>
      <c r="G43" s="92">
        <v>0</v>
      </c>
      <c r="H43" s="92">
        <v>0</v>
      </c>
      <c r="I43" s="92">
        <v>0</v>
      </c>
      <c r="J43" s="92">
        <v>0</v>
      </c>
      <c r="K43" s="36">
        <v>0</v>
      </c>
      <c r="L43" s="36">
        <v>0</v>
      </c>
      <c r="M43" s="36">
        <v>0</v>
      </c>
      <c r="N43" s="62">
        <v>15</v>
      </c>
      <c r="O43" s="62">
        <v>0</v>
      </c>
      <c r="P43" s="126">
        <v>0</v>
      </c>
      <c r="Q43" s="69">
        <f t="shared" si="1"/>
        <v>15</v>
      </c>
      <c r="R43" s="126">
        <v>0</v>
      </c>
    </row>
    <row r="44" spans="1:18" x14ac:dyDescent="0.25">
      <c r="A44" s="45" t="s">
        <v>104</v>
      </c>
      <c r="B44" s="36" t="s">
        <v>103</v>
      </c>
      <c r="C44" s="36" t="s">
        <v>80</v>
      </c>
      <c r="D44" s="101" t="s">
        <v>105</v>
      </c>
      <c r="E44" s="62" t="s">
        <v>19</v>
      </c>
      <c r="F44" s="45">
        <v>0</v>
      </c>
      <c r="G44" s="92">
        <v>0</v>
      </c>
      <c r="H44" s="92">
        <v>3</v>
      </c>
      <c r="I44" s="92">
        <v>0</v>
      </c>
      <c r="J44" s="92">
        <v>1</v>
      </c>
      <c r="K44" s="36">
        <v>0</v>
      </c>
      <c r="L44" s="36">
        <v>0</v>
      </c>
      <c r="M44" s="36">
        <v>7</v>
      </c>
      <c r="N44" s="62">
        <v>6</v>
      </c>
      <c r="O44" s="62">
        <v>0</v>
      </c>
      <c r="P44" s="126">
        <v>0</v>
      </c>
      <c r="Q44" s="69">
        <f t="shared" si="1"/>
        <v>17</v>
      </c>
      <c r="R44" s="126">
        <v>2</v>
      </c>
    </row>
    <row r="45" spans="1:18" x14ac:dyDescent="0.25">
      <c r="A45" s="45" t="s">
        <v>106</v>
      </c>
      <c r="B45" s="36" t="s">
        <v>107</v>
      </c>
      <c r="C45" s="36" t="s">
        <v>62</v>
      </c>
      <c r="D45" s="101" t="s">
        <v>68</v>
      </c>
      <c r="E45" s="62" t="s">
        <v>17</v>
      </c>
      <c r="F45" s="45">
        <v>0</v>
      </c>
      <c r="G45" s="92">
        <v>0</v>
      </c>
      <c r="H45" s="92">
        <v>0</v>
      </c>
      <c r="I45" s="92">
        <v>0</v>
      </c>
      <c r="J45" s="92">
        <v>0</v>
      </c>
      <c r="K45" s="36">
        <v>3</v>
      </c>
      <c r="L45" s="36">
        <v>0</v>
      </c>
      <c r="M45" s="36">
        <v>29</v>
      </c>
      <c r="N45" s="62">
        <v>0</v>
      </c>
      <c r="O45" s="62">
        <v>0</v>
      </c>
      <c r="P45" s="126">
        <v>0</v>
      </c>
      <c r="Q45" s="69">
        <f t="shared" si="1"/>
        <v>32</v>
      </c>
      <c r="R45" s="126">
        <v>0</v>
      </c>
    </row>
    <row r="46" spans="1:18" x14ac:dyDescent="0.25">
      <c r="A46" s="78" t="s">
        <v>108</v>
      </c>
      <c r="B46" s="79" t="s">
        <v>107</v>
      </c>
      <c r="C46" s="79" t="s">
        <v>62</v>
      </c>
      <c r="D46" s="79" t="s">
        <v>68</v>
      </c>
      <c r="E46" s="80" t="s">
        <v>20</v>
      </c>
      <c r="F46" s="78">
        <v>0</v>
      </c>
      <c r="G46" s="93">
        <v>0</v>
      </c>
      <c r="H46" s="93">
        <v>0</v>
      </c>
      <c r="I46" s="93">
        <v>0</v>
      </c>
      <c r="J46" s="93">
        <v>0</v>
      </c>
      <c r="K46" s="79">
        <v>0</v>
      </c>
      <c r="L46" s="79">
        <v>0</v>
      </c>
      <c r="M46" s="79">
        <v>15</v>
      </c>
      <c r="N46" s="80">
        <v>0</v>
      </c>
      <c r="O46" s="80">
        <v>9</v>
      </c>
      <c r="P46" s="127">
        <v>0</v>
      </c>
      <c r="Q46" s="69">
        <f t="shared" si="1"/>
        <v>24</v>
      </c>
      <c r="R46" s="127">
        <v>0</v>
      </c>
    </row>
    <row r="47" spans="1:18" x14ac:dyDescent="0.25">
      <c r="A47" s="78" t="s">
        <v>109</v>
      </c>
      <c r="B47" s="79" t="s">
        <v>68</v>
      </c>
      <c r="C47" s="79" t="s">
        <v>33</v>
      </c>
      <c r="D47" s="79" t="s">
        <v>67</v>
      </c>
      <c r="E47" s="80" t="s">
        <v>19</v>
      </c>
      <c r="F47" s="78">
        <v>0</v>
      </c>
      <c r="G47" s="93">
        <v>0</v>
      </c>
      <c r="H47" s="93">
        <v>0</v>
      </c>
      <c r="I47" s="93">
        <v>0</v>
      </c>
      <c r="J47" s="93">
        <v>0</v>
      </c>
      <c r="K47" s="79">
        <v>0</v>
      </c>
      <c r="L47" s="79">
        <v>0</v>
      </c>
      <c r="M47" s="79">
        <v>14</v>
      </c>
      <c r="N47" s="80">
        <v>0</v>
      </c>
      <c r="O47" s="80">
        <v>9</v>
      </c>
      <c r="P47" s="127">
        <v>0</v>
      </c>
      <c r="Q47" s="82">
        <f t="shared" si="1"/>
        <v>23</v>
      </c>
      <c r="R47" s="127">
        <v>0</v>
      </c>
    </row>
    <row r="48" spans="1:18" x14ac:dyDescent="0.25">
      <c r="A48" s="45" t="s">
        <v>110</v>
      </c>
      <c r="B48" s="36" t="s">
        <v>68</v>
      </c>
      <c r="C48" s="37" t="s">
        <v>33</v>
      </c>
      <c r="D48" s="37" t="s">
        <v>107</v>
      </c>
      <c r="E48" s="62" t="s">
        <v>18</v>
      </c>
      <c r="F48" s="45">
        <v>0</v>
      </c>
      <c r="G48" s="92">
        <v>0</v>
      </c>
      <c r="H48" s="92">
        <v>0</v>
      </c>
      <c r="I48" s="92">
        <v>0</v>
      </c>
      <c r="J48" s="92">
        <v>0</v>
      </c>
      <c r="K48" s="36">
        <v>0</v>
      </c>
      <c r="L48" s="36">
        <v>0</v>
      </c>
      <c r="M48" s="36">
        <v>9</v>
      </c>
      <c r="N48" s="62">
        <v>0</v>
      </c>
      <c r="O48" s="62">
        <v>0</v>
      </c>
      <c r="P48" s="126">
        <v>0</v>
      </c>
      <c r="Q48" s="69">
        <f t="shared" si="1"/>
        <v>9</v>
      </c>
      <c r="R48" s="126">
        <v>0</v>
      </c>
    </row>
    <row r="49" spans="1:18" x14ac:dyDescent="0.25">
      <c r="A49" s="53" t="s">
        <v>111</v>
      </c>
      <c r="B49" s="54" t="s">
        <v>68</v>
      </c>
      <c r="C49" s="99" t="s">
        <v>67</v>
      </c>
      <c r="D49" s="99" t="s">
        <v>28</v>
      </c>
      <c r="E49" s="119" t="s">
        <v>139</v>
      </c>
      <c r="F49" s="53">
        <v>0</v>
      </c>
      <c r="G49" s="91">
        <v>0</v>
      </c>
      <c r="H49" s="91">
        <v>0</v>
      </c>
      <c r="I49" s="91">
        <v>0</v>
      </c>
      <c r="J49" s="91">
        <v>3</v>
      </c>
      <c r="K49" s="54">
        <v>0</v>
      </c>
      <c r="L49" s="54">
        <v>0</v>
      </c>
      <c r="M49" s="54">
        <v>11</v>
      </c>
      <c r="N49" s="61">
        <v>0</v>
      </c>
      <c r="O49" s="61">
        <v>0</v>
      </c>
      <c r="P49" s="125">
        <v>0</v>
      </c>
      <c r="Q49" s="68">
        <f t="shared" si="1"/>
        <v>14</v>
      </c>
      <c r="R49" s="125">
        <v>0</v>
      </c>
    </row>
    <row r="50" spans="1:18" x14ac:dyDescent="0.25">
      <c r="A50" s="53" t="s">
        <v>112</v>
      </c>
      <c r="B50" s="54" t="s">
        <v>68</v>
      </c>
      <c r="C50" s="54" t="s">
        <v>107</v>
      </c>
      <c r="D50" s="54" t="s">
        <v>67</v>
      </c>
      <c r="E50" s="61" t="s">
        <v>18</v>
      </c>
      <c r="F50" s="53">
        <v>0</v>
      </c>
      <c r="G50" s="91">
        <v>0</v>
      </c>
      <c r="H50" s="91">
        <v>0</v>
      </c>
      <c r="I50" s="91">
        <v>0</v>
      </c>
      <c r="J50" s="91">
        <v>0</v>
      </c>
      <c r="K50" s="54">
        <v>0</v>
      </c>
      <c r="L50" s="54">
        <v>0</v>
      </c>
      <c r="M50" s="54">
        <v>4</v>
      </c>
      <c r="N50" s="61">
        <v>0</v>
      </c>
      <c r="O50" s="61">
        <v>4</v>
      </c>
      <c r="P50" s="125">
        <v>0</v>
      </c>
      <c r="Q50" s="68">
        <f t="shared" si="1"/>
        <v>8</v>
      </c>
      <c r="R50" s="125">
        <v>0</v>
      </c>
    </row>
    <row r="51" spans="1:18" x14ac:dyDescent="0.25">
      <c r="A51" s="53" t="s">
        <v>113</v>
      </c>
      <c r="B51" s="99" t="s">
        <v>68</v>
      </c>
      <c r="C51" s="100" t="s">
        <v>67</v>
      </c>
      <c r="D51" s="100" t="s">
        <v>28</v>
      </c>
      <c r="E51" s="102" t="s">
        <v>140</v>
      </c>
      <c r="F51" s="53">
        <v>0</v>
      </c>
      <c r="G51" s="91">
        <v>0</v>
      </c>
      <c r="H51" s="91">
        <v>0</v>
      </c>
      <c r="I51" s="91">
        <v>0</v>
      </c>
      <c r="J51" s="91">
        <v>1</v>
      </c>
      <c r="K51" s="54">
        <v>0</v>
      </c>
      <c r="L51" s="54">
        <v>0</v>
      </c>
      <c r="M51" s="54">
        <v>8</v>
      </c>
      <c r="N51" s="61">
        <v>0</v>
      </c>
      <c r="O51" s="61">
        <v>2</v>
      </c>
      <c r="P51" s="125">
        <v>0</v>
      </c>
      <c r="Q51" s="68">
        <f t="shared" si="1"/>
        <v>11</v>
      </c>
      <c r="R51" s="125">
        <v>0</v>
      </c>
    </row>
    <row r="52" spans="1:18" x14ac:dyDescent="0.25">
      <c r="A52" s="45" t="s">
        <v>114</v>
      </c>
      <c r="B52" s="54" t="s">
        <v>115</v>
      </c>
      <c r="C52" s="36" t="s">
        <v>46</v>
      </c>
      <c r="D52" s="36" t="s">
        <v>44</v>
      </c>
      <c r="E52" s="62" t="s">
        <v>17</v>
      </c>
      <c r="F52" s="45">
        <v>0</v>
      </c>
      <c r="G52" s="92">
        <v>0</v>
      </c>
      <c r="H52" s="92">
        <v>0</v>
      </c>
      <c r="I52" s="92">
        <v>0</v>
      </c>
      <c r="J52" s="92">
        <v>4</v>
      </c>
      <c r="K52" s="36">
        <v>0</v>
      </c>
      <c r="L52" s="36">
        <v>0</v>
      </c>
      <c r="M52" s="36">
        <v>10</v>
      </c>
      <c r="N52" s="62">
        <v>0</v>
      </c>
      <c r="O52" s="62">
        <v>10</v>
      </c>
      <c r="P52" s="126">
        <v>0</v>
      </c>
      <c r="Q52" s="69">
        <f t="shared" si="1"/>
        <v>24</v>
      </c>
      <c r="R52" s="126">
        <v>0</v>
      </c>
    </row>
    <row r="53" spans="1:18" x14ac:dyDescent="0.25">
      <c r="A53" s="45" t="s">
        <v>116</v>
      </c>
      <c r="B53" s="99" t="s">
        <v>115</v>
      </c>
      <c r="C53" s="81" t="s">
        <v>46</v>
      </c>
      <c r="D53" s="81" t="s">
        <v>44</v>
      </c>
      <c r="E53" s="83" t="s">
        <v>20</v>
      </c>
      <c r="F53" s="45">
        <v>0</v>
      </c>
      <c r="G53" s="92">
        <v>0</v>
      </c>
      <c r="H53" s="92">
        <v>0</v>
      </c>
      <c r="I53" s="92">
        <v>0</v>
      </c>
      <c r="J53" s="92">
        <v>2</v>
      </c>
      <c r="K53" s="36">
        <v>0</v>
      </c>
      <c r="L53" s="36">
        <v>0</v>
      </c>
      <c r="M53" s="36">
        <v>4</v>
      </c>
      <c r="N53" s="62">
        <v>0</v>
      </c>
      <c r="O53" s="62">
        <v>15</v>
      </c>
      <c r="P53" s="126">
        <v>0</v>
      </c>
      <c r="Q53" s="69">
        <f t="shared" si="1"/>
        <v>21</v>
      </c>
      <c r="R53" s="126">
        <v>0</v>
      </c>
    </row>
    <row r="54" spans="1:18" x14ac:dyDescent="0.25">
      <c r="A54" s="45" t="s">
        <v>117</v>
      </c>
      <c r="B54" s="99" t="s">
        <v>82</v>
      </c>
      <c r="C54" s="81" t="s">
        <v>32</v>
      </c>
      <c r="D54" s="81" t="s">
        <v>28</v>
      </c>
      <c r="E54" s="103" t="s">
        <v>18</v>
      </c>
      <c r="F54" s="45">
        <v>0</v>
      </c>
      <c r="G54" s="92">
        <v>0</v>
      </c>
      <c r="H54" s="92">
        <v>0</v>
      </c>
      <c r="I54" s="92">
        <v>0</v>
      </c>
      <c r="J54" s="92">
        <v>0</v>
      </c>
      <c r="K54" s="36">
        <v>0</v>
      </c>
      <c r="L54" s="36">
        <v>2</v>
      </c>
      <c r="M54" s="36">
        <v>0</v>
      </c>
      <c r="N54" s="62">
        <v>0</v>
      </c>
      <c r="O54" s="62">
        <v>0</v>
      </c>
      <c r="P54" s="126">
        <v>0</v>
      </c>
      <c r="Q54" s="69">
        <f t="shared" si="1"/>
        <v>2</v>
      </c>
      <c r="R54" s="126">
        <v>0</v>
      </c>
    </row>
    <row r="55" spans="1:18" x14ac:dyDescent="0.25">
      <c r="A55" s="45" t="s">
        <v>118</v>
      </c>
      <c r="B55" s="36" t="s">
        <v>82</v>
      </c>
      <c r="C55" s="37" t="s">
        <v>32</v>
      </c>
      <c r="D55" s="37" t="s">
        <v>28</v>
      </c>
      <c r="E55" s="62" t="s">
        <v>19</v>
      </c>
      <c r="F55" s="45">
        <v>0</v>
      </c>
      <c r="G55" s="92">
        <v>0</v>
      </c>
      <c r="H55" s="92">
        <v>0</v>
      </c>
      <c r="I55" s="92">
        <v>0</v>
      </c>
      <c r="J55" s="92">
        <v>0</v>
      </c>
      <c r="K55" s="36">
        <v>0</v>
      </c>
      <c r="L55" s="36">
        <v>0</v>
      </c>
      <c r="M55" s="36">
        <v>0</v>
      </c>
      <c r="N55" s="62">
        <v>0</v>
      </c>
      <c r="O55" s="62">
        <v>5</v>
      </c>
      <c r="P55" s="126">
        <v>0</v>
      </c>
      <c r="Q55" s="69">
        <f t="shared" si="1"/>
        <v>5</v>
      </c>
      <c r="R55" s="126">
        <v>0</v>
      </c>
    </row>
    <row r="56" spans="1:18" x14ac:dyDescent="0.25">
      <c r="A56" s="45" t="s">
        <v>119</v>
      </c>
      <c r="B56" s="36" t="s">
        <v>82</v>
      </c>
      <c r="C56" s="36" t="s">
        <v>120</v>
      </c>
      <c r="D56" s="36" t="s">
        <v>121</v>
      </c>
      <c r="E56" s="62"/>
      <c r="F56" s="45">
        <v>0</v>
      </c>
      <c r="G56" s="92">
        <v>0</v>
      </c>
      <c r="H56" s="92">
        <v>0</v>
      </c>
      <c r="I56" s="92">
        <v>0</v>
      </c>
      <c r="J56" s="92">
        <v>0</v>
      </c>
      <c r="K56" s="36">
        <v>0</v>
      </c>
      <c r="L56" s="36">
        <v>0</v>
      </c>
      <c r="M56" s="36">
        <v>0</v>
      </c>
      <c r="N56" s="62">
        <v>0</v>
      </c>
      <c r="O56" s="62">
        <v>0</v>
      </c>
      <c r="P56" s="126">
        <v>0</v>
      </c>
      <c r="Q56" s="69">
        <f t="shared" si="1"/>
        <v>0</v>
      </c>
      <c r="R56" s="126">
        <v>0</v>
      </c>
    </row>
    <row r="57" spans="1:18" x14ac:dyDescent="0.25">
      <c r="A57" s="45" t="s">
        <v>122</v>
      </c>
      <c r="B57" s="36" t="s">
        <v>82</v>
      </c>
      <c r="C57" s="36" t="s">
        <v>123</v>
      </c>
      <c r="D57" s="36" t="s">
        <v>123</v>
      </c>
      <c r="E57" s="62"/>
      <c r="F57" s="45">
        <v>0</v>
      </c>
      <c r="G57" s="92">
        <v>0</v>
      </c>
      <c r="H57" s="92">
        <v>0</v>
      </c>
      <c r="I57" s="92">
        <v>0</v>
      </c>
      <c r="J57" s="92">
        <v>0</v>
      </c>
      <c r="K57" s="36">
        <v>0</v>
      </c>
      <c r="L57" s="36">
        <v>2</v>
      </c>
      <c r="M57" s="36">
        <v>0</v>
      </c>
      <c r="N57" s="62">
        <v>0</v>
      </c>
      <c r="O57" s="62">
        <v>0</v>
      </c>
      <c r="P57" s="126">
        <v>0</v>
      </c>
      <c r="Q57" s="69">
        <f t="shared" si="1"/>
        <v>2</v>
      </c>
      <c r="R57" s="126">
        <v>0</v>
      </c>
    </row>
    <row r="58" spans="1:18" x14ac:dyDescent="0.25">
      <c r="A58" s="45" t="s">
        <v>124</v>
      </c>
      <c r="B58" s="36" t="s">
        <v>91</v>
      </c>
      <c r="C58" s="36" t="s">
        <v>32</v>
      </c>
      <c r="D58" s="36" t="s">
        <v>28</v>
      </c>
      <c r="E58" s="62" t="s">
        <v>17</v>
      </c>
      <c r="F58" s="45">
        <v>0</v>
      </c>
      <c r="G58" s="92">
        <v>0</v>
      </c>
      <c r="H58" s="92">
        <v>0</v>
      </c>
      <c r="I58" s="92">
        <v>0</v>
      </c>
      <c r="J58" s="92">
        <v>1</v>
      </c>
      <c r="K58" s="36">
        <v>0</v>
      </c>
      <c r="L58" s="36">
        <v>0</v>
      </c>
      <c r="M58" s="36">
        <v>5</v>
      </c>
      <c r="N58" s="62">
        <v>0</v>
      </c>
      <c r="O58" s="62">
        <v>0</v>
      </c>
      <c r="P58" s="126">
        <v>0</v>
      </c>
      <c r="Q58" s="69">
        <f t="shared" si="1"/>
        <v>6</v>
      </c>
      <c r="R58" s="126">
        <v>0</v>
      </c>
    </row>
    <row r="59" spans="1:18" x14ac:dyDescent="0.25">
      <c r="A59" s="45" t="s">
        <v>125</v>
      </c>
      <c r="B59" s="36" t="s">
        <v>91</v>
      </c>
      <c r="C59" s="36" t="s">
        <v>32</v>
      </c>
      <c r="D59" s="36" t="s">
        <v>28</v>
      </c>
      <c r="E59" s="36" t="s">
        <v>20</v>
      </c>
      <c r="F59" s="45">
        <v>0</v>
      </c>
      <c r="G59" s="92">
        <v>0</v>
      </c>
      <c r="H59" s="92">
        <v>0</v>
      </c>
      <c r="I59" s="92">
        <v>0</v>
      </c>
      <c r="J59" s="92">
        <v>4</v>
      </c>
      <c r="K59" s="36">
        <v>0</v>
      </c>
      <c r="L59" s="36">
        <v>0</v>
      </c>
      <c r="M59" s="36">
        <v>7</v>
      </c>
      <c r="N59" s="62">
        <v>0</v>
      </c>
      <c r="O59" s="62">
        <v>0</v>
      </c>
      <c r="P59" s="126">
        <v>0</v>
      </c>
      <c r="Q59" s="69">
        <f t="shared" si="1"/>
        <v>11</v>
      </c>
      <c r="R59" s="126">
        <v>0</v>
      </c>
    </row>
    <row r="60" spans="1:18" x14ac:dyDescent="0.25">
      <c r="A60" s="45" t="s">
        <v>126</v>
      </c>
      <c r="B60" s="36" t="s">
        <v>33</v>
      </c>
      <c r="C60" s="36" t="s">
        <v>62</v>
      </c>
      <c r="D60" s="36" t="s">
        <v>31</v>
      </c>
      <c r="E60" s="62" t="s">
        <v>17</v>
      </c>
      <c r="F60" s="45">
        <v>0</v>
      </c>
      <c r="G60" s="92">
        <v>0</v>
      </c>
      <c r="H60" s="92">
        <v>0</v>
      </c>
      <c r="I60" s="92">
        <v>0</v>
      </c>
      <c r="J60" s="92">
        <v>0</v>
      </c>
      <c r="K60" s="36">
        <v>3</v>
      </c>
      <c r="L60" s="36">
        <v>0</v>
      </c>
      <c r="M60" s="36">
        <v>4</v>
      </c>
      <c r="N60" s="62">
        <v>0</v>
      </c>
      <c r="O60" s="62">
        <v>0</v>
      </c>
      <c r="P60" s="126">
        <v>0</v>
      </c>
      <c r="Q60" s="69">
        <f t="shared" si="1"/>
        <v>7</v>
      </c>
      <c r="R60" s="126">
        <v>0</v>
      </c>
    </row>
    <row r="61" spans="1:18" x14ac:dyDescent="0.25">
      <c r="A61" s="45" t="s">
        <v>127</v>
      </c>
      <c r="B61" s="36" t="s">
        <v>33</v>
      </c>
      <c r="C61" s="36" t="s">
        <v>62</v>
      </c>
      <c r="D61" s="36" t="s">
        <v>68</v>
      </c>
      <c r="E61" s="62" t="s">
        <v>20</v>
      </c>
      <c r="F61" s="45">
        <v>0</v>
      </c>
      <c r="G61" s="92">
        <v>1</v>
      </c>
      <c r="H61" s="92">
        <v>0</v>
      </c>
      <c r="I61" s="92">
        <v>0</v>
      </c>
      <c r="J61" s="92">
        <v>0</v>
      </c>
      <c r="K61" s="36">
        <v>3</v>
      </c>
      <c r="L61" s="36">
        <v>0</v>
      </c>
      <c r="M61" s="36">
        <v>7</v>
      </c>
      <c r="N61" s="62">
        <v>0</v>
      </c>
      <c r="O61" s="62">
        <v>18</v>
      </c>
      <c r="P61" s="126">
        <v>0</v>
      </c>
      <c r="Q61" s="69">
        <f t="shared" si="1"/>
        <v>29</v>
      </c>
      <c r="R61" s="126">
        <v>0</v>
      </c>
    </row>
    <row r="62" spans="1:18" x14ac:dyDescent="0.25">
      <c r="A62" s="45" t="s">
        <v>128</v>
      </c>
      <c r="B62" s="36" t="s">
        <v>33</v>
      </c>
      <c r="C62" s="81" t="s">
        <v>31</v>
      </c>
      <c r="D62" s="81" t="s">
        <v>68</v>
      </c>
      <c r="E62" s="62" t="s">
        <v>17</v>
      </c>
      <c r="F62" s="45">
        <v>0</v>
      </c>
      <c r="G62" s="92">
        <v>0</v>
      </c>
      <c r="H62" s="92">
        <v>0</v>
      </c>
      <c r="I62" s="92">
        <v>0</v>
      </c>
      <c r="J62" s="92">
        <v>1</v>
      </c>
      <c r="K62" s="36">
        <v>0</v>
      </c>
      <c r="L62" s="36">
        <v>0</v>
      </c>
      <c r="M62" s="36">
        <v>25</v>
      </c>
      <c r="N62" s="62">
        <v>0</v>
      </c>
      <c r="O62" s="62">
        <v>0</v>
      </c>
      <c r="P62" s="126">
        <v>0</v>
      </c>
      <c r="Q62" s="69">
        <f t="shared" si="1"/>
        <v>26</v>
      </c>
      <c r="R62" s="126">
        <v>0</v>
      </c>
    </row>
    <row r="63" spans="1:18" x14ac:dyDescent="0.25">
      <c r="A63" s="45" t="s">
        <v>129</v>
      </c>
      <c r="B63" s="36" t="s">
        <v>57</v>
      </c>
      <c r="C63" s="36" t="s">
        <v>130</v>
      </c>
      <c r="D63" s="36" t="s">
        <v>131</v>
      </c>
      <c r="E63" s="62" t="s">
        <v>17</v>
      </c>
      <c r="F63" s="45">
        <v>0</v>
      </c>
      <c r="G63" s="92">
        <v>0</v>
      </c>
      <c r="H63" s="92">
        <v>0</v>
      </c>
      <c r="I63" s="92">
        <v>0</v>
      </c>
      <c r="J63" s="92">
        <v>1</v>
      </c>
      <c r="K63" s="36">
        <v>0</v>
      </c>
      <c r="L63" s="36">
        <v>0</v>
      </c>
      <c r="M63" s="36">
        <v>12</v>
      </c>
      <c r="N63" s="62">
        <v>0</v>
      </c>
      <c r="O63" s="62">
        <v>0</v>
      </c>
      <c r="P63" s="126">
        <v>0</v>
      </c>
      <c r="Q63" s="69">
        <f t="shared" si="1"/>
        <v>13</v>
      </c>
      <c r="R63" s="126">
        <v>0</v>
      </c>
    </row>
    <row r="64" spans="1:18" x14ac:dyDescent="0.25">
      <c r="A64" s="45" t="s">
        <v>132</v>
      </c>
      <c r="B64" s="36" t="s">
        <v>57</v>
      </c>
      <c r="C64" s="36" t="s">
        <v>130</v>
      </c>
      <c r="D64" s="101" t="s">
        <v>131</v>
      </c>
      <c r="E64" s="62" t="s">
        <v>20</v>
      </c>
      <c r="F64" s="45">
        <v>0</v>
      </c>
      <c r="G64" s="92">
        <v>0</v>
      </c>
      <c r="H64" s="92">
        <v>0</v>
      </c>
      <c r="I64" s="92">
        <v>0</v>
      </c>
      <c r="J64" s="92">
        <v>0</v>
      </c>
      <c r="K64" s="36">
        <v>0</v>
      </c>
      <c r="L64" s="36">
        <v>0</v>
      </c>
      <c r="M64" s="36">
        <v>0</v>
      </c>
      <c r="N64" s="62">
        <v>0</v>
      </c>
      <c r="O64" s="62">
        <v>0</v>
      </c>
      <c r="P64" s="126">
        <v>0</v>
      </c>
      <c r="Q64" s="69">
        <f t="shared" si="1"/>
        <v>0</v>
      </c>
      <c r="R64" s="126">
        <v>0</v>
      </c>
    </row>
    <row r="65" spans="1:18" x14ac:dyDescent="0.25">
      <c r="A65" s="144" t="s">
        <v>133</v>
      </c>
      <c r="B65" s="144" t="s">
        <v>57</v>
      </c>
      <c r="C65" s="144" t="s">
        <v>130</v>
      </c>
      <c r="D65" s="144" t="s">
        <v>223</v>
      </c>
      <c r="E65" s="144" t="s">
        <v>17</v>
      </c>
      <c r="F65" s="45">
        <v>0</v>
      </c>
      <c r="G65" s="92">
        <v>0</v>
      </c>
      <c r="H65" s="92">
        <v>0</v>
      </c>
      <c r="I65" s="92">
        <v>0</v>
      </c>
      <c r="J65" s="92">
        <v>0</v>
      </c>
      <c r="K65" s="36">
        <v>0</v>
      </c>
      <c r="L65" s="36">
        <v>0</v>
      </c>
      <c r="M65" s="36">
        <v>0</v>
      </c>
      <c r="N65" s="62">
        <v>0</v>
      </c>
      <c r="O65" s="62">
        <v>0</v>
      </c>
      <c r="P65" s="126">
        <v>0</v>
      </c>
      <c r="Q65" s="69">
        <f t="shared" si="1"/>
        <v>0</v>
      </c>
      <c r="R65" s="126">
        <v>0</v>
      </c>
    </row>
    <row r="66" spans="1:18" x14ac:dyDescent="0.25">
      <c r="A66" s="144" t="s">
        <v>134</v>
      </c>
      <c r="B66" s="144" t="s">
        <v>57</v>
      </c>
      <c r="C66" s="144" t="s">
        <v>130</v>
      </c>
      <c r="D66" s="144" t="s">
        <v>223</v>
      </c>
      <c r="E66" s="144" t="s">
        <v>20</v>
      </c>
      <c r="F66" s="78">
        <v>0</v>
      </c>
      <c r="G66" s="93">
        <v>0</v>
      </c>
      <c r="H66" s="93">
        <v>0</v>
      </c>
      <c r="I66" s="93">
        <v>0</v>
      </c>
      <c r="J66" s="93">
        <v>0</v>
      </c>
      <c r="K66" s="79">
        <v>0</v>
      </c>
      <c r="L66" s="79">
        <v>0</v>
      </c>
      <c r="M66" s="79">
        <v>4</v>
      </c>
      <c r="N66" s="80">
        <v>0</v>
      </c>
      <c r="O66" s="80">
        <v>0</v>
      </c>
      <c r="P66" s="127">
        <v>0</v>
      </c>
      <c r="Q66" s="69">
        <f t="shared" ref="Q66:Q98" si="2">SUM(F66:P66)</f>
        <v>4</v>
      </c>
      <c r="R66" s="127">
        <v>0</v>
      </c>
    </row>
    <row r="67" spans="1:18" x14ac:dyDescent="0.25">
      <c r="A67" s="144" t="s">
        <v>135</v>
      </c>
      <c r="B67" s="144" t="s">
        <v>222</v>
      </c>
      <c r="C67" s="144" t="s">
        <v>223</v>
      </c>
      <c r="D67" s="144" t="s">
        <v>56</v>
      </c>
      <c r="E67" s="144" t="s">
        <v>20</v>
      </c>
      <c r="F67" s="78">
        <v>0</v>
      </c>
      <c r="G67" s="93">
        <v>0</v>
      </c>
      <c r="H67" s="93">
        <v>0</v>
      </c>
      <c r="I67" s="93">
        <v>0</v>
      </c>
      <c r="J67" s="93">
        <v>0</v>
      </c>
      <c r="K67" s="79">
        <v>0</v>
      </c>
      <c r="L67" s="79">
        <v>0</v>
      </c>
      <c r="M67" s="79">
        <v>0</v>
      </c>
      <c r="N67" s="80">
        <v>0</v>
      </c>
      <c r="O67" s="80">
        <v>0</v>
      </c>
      <c r="P67" s="127">
        <v>4</v>
      </c>
      <c r="Q67" s="69">
        <f t="shared" si="2"/>
        <v>4</v>
      </c>
      <c r="R67" s="127">
        <v>0</v>
      </c>
    </row>
    <row r="68" spans="1:18" x14ac:dyDescent="0.25">
      <c r="A68" s="144" t="s">
        <v>224</v>
      </c>
      <c r="B68" s="144" t="s">
        <v>222</v>
      </c>
      <c r="C68" s="144" t="s">
        <v>56</v>
      </c>
      <c r="D68" s="144" t="s">
        <v>62</v>
      </c>
      <c r="E68" s="144" t="s">
        <v>20</v>
      </c>
      <c r="F68" s="78">
        <v>0</v>
      </c>
      <c r="G68" s="93">
        <v>0</v>
      </c>
      <c r="H68" s="93">
        <v>0</v>
      </c>
      <c r="I68" s="93">
        <v>0</v>
      </c>
      <c r="J68" s="93">
        <v>0</v>
      </c>
      <c r="K68" s="79">
        <v>0</v>
      </c>
      <c r="L68" s="79">
        <v>0</v>
      </c>
      <c r="M68" s="79">
        <v>0</v>
      </c>
      <c r="N68" s="80">
        <v>0</v>
      </c>
      <c r="O68" s="80">
        <v>0</v>
      </c>
      <c r="P68" s="127">
        <v>9</v>
      </c>
      <c r="Q68" s="69">
        <f t="shared" si="2"/>
        <v>9</v>
      </c>
      <c r="R68" s="127">
        <v>0</v>
      </c>
    </row>
    <row r="69" spans="1:18" x14ac:dyDescent="0.25">
      <c r="A69" s="45" t="s">
        <v>136</v>
      </c>
      <c r="B69" s="36" t="s">
        <v>137</v>
      </c>
      <c r="C69" s="36" t="s">
        <v>44</v>
      </c>
      <c r="D69" s="36" t="s">
        <v>28</v>
      </c>
      <c r="E69" s="62" t="s">
        <v>17</v>
      </c>
      <c r="F69" s="45">
        <v>0</v>
      </c>
      <c r="G69" s="92">
        <v>0</v>
      </c>
      <c r="H69" s="92">
        <v>0</v>
      </c>
      <c r="I69" s="92">
        <v>0</v>
      </c>
      <c r="J69" s="92">
        <v>8</v>
      </c>
      <c r="K69" s="36">
        <v>0</v>
      </c>
      <c r="L69" s="36">
        <v>0</v>
      </c>
      <c r="M69" s="36">
        <v>12</v>
      </c>
      <c r="N69" s="62">
        <v>7</v>
      </c>
      <c r="O69" s="62">
        <v>0</v>
      </c>
      <c r="P69" s="126">
        <v>0</v>
      </c>
      <c r="Q69" s="69">
        <f t="shared" si="2"/>
        <v>27</v>
      </c>
      <c r="R69" s="126">
        <v>0</v>
      </c>
    </row>
    <row r="70" spans="1:18" x14ac:dyDescent="0.25">
      <c r="A70" s="45" t="s">
        <v>138</v>
      </c>
      <c r="B70" s="36" t="s">
        <v>137</v>
      </c>
      <c r="C70" s="36" t="s">
        <v>44</v>
      </c>
      <c r="D70" s="36" t="s">
        <v>28</v>
      </c>
      <c r="E70" s="62" t="s">
        <v>20</v>
      </c>
      <c r="F70" s="45">
        <v>0</v>
      </c>
      <c r="G70" s="92">
        <v>0</v>
      </c>
      <c r="H70" s="92">
        <v>0</v>
      </c>
      <c r="I70" s="92">
        <v>0</v>
      </c>
      <c r="J70" s="92">
        <v>13</v>
      </c>
      <c r="K70" s="36">
        <v>0</v>
      </c>
      <c r="L70" s="36">
        <v>0</v>
      </c>
      <c r="M70" s="36">
        <v>5</v>
      </c>
      <c r="N70" s="62">
        <v>0</v>
      </c>
      <c r="O70" s="62">
        <v>8</v>
      </c>
      <c r="P70" s="126">
        <v>1</v>
      </c>
      <c r="Q70" s="69">
        <f t="shared" si="2"/>
        <v>27</v>
      </c>
      <c r="R70" s="126">
        <v>0</v>
      </c>
    </row>
    <row r="71" spans="1:18" x14ac:dyDescent="0.25">
      <c r="A71" s="45" t="s">
        <v>142</v>
      </c>
      <c r="B71" s="36" t="s">
        <v>137</v>
      </c>
      <c r="C71" s="36" t="s">
        <v>143</v>
      </c>
      <c r="D71" s="36"/>
      <c r="E71" s="144" t="s">
        <v>17</v>
      </c>
      <c r="F71" s="45">
        <v>0</v>
      </c>
      <c r="G71" s="92">
        <v>0</v>
      </c>
      <c r="H71" s="92">
        <v>0</v>
      </c>
      <c r="I71" s="92">
        <v>0</v>
      </c>
      <c r="J71" s="92">
        <v>0</v>
      </c>
      <c r="K71" s="36">
        <v>0</v>
      </c>
      <c r="L71" s="36">
        <v>0</v>
      </c>
      <c r="M71" s="36">
        <v>0</v>
      </c>
      <c r="N71" s="62">
        <v>0</v>
      </c>
      <c r="O71" s="62">
        <v>0</v>
      </c>
      <c r="P71" s="126">
        <v>0</v>
      </c>
      <c r="Q71" s="69">
        <f t="shared" si="2"/>
        <v>0</v>
      </c>
      <c r="R71" s="126">
        <v>0</v>
      </c>
    </row>
    <row r="72" spans="1:18" x14ac:dyDescent="0.25">
      <c r="A72" s="45" t="s">
        <v>144</v>
      </c>
      <c r="B72" s="37" t="s">
        <v>137</v>
      </c>
      <c r="C72" s="37" t="s">
        <v>145</v>
      </c>
      <c r="D72" s="37"/>
      <c r="E72" s="144" t="s">
        <v>20</v>
      </c>
      <c r="F72" s="45">
        <v>0</v>
      </c>
      <c r="G72" s="92">
        <v>0</v>
      </c>
      <c r="H72" s="92">
        <v>0</v>
      </c>
      <c r="I72" s="92">
        <v>0</v>
      </c>
      <c r="J72" s="92">
        <v>0</v>
      </c>
      <c r="K72" s="36">
        <v>0</v>
      </c>
      <c r="L72" s="36">
        <v>0</v>
      </c>
      <c r="M72" s="36">
        <v>0</v>
      </c>
      <c r="N72" s="62">
        <v>0</v>
      </c>
      <c r="O72" s="62">
        <v>0</v>
      </c>
      <c r="P72" s="126">
        <v>0</v>
      </c>
      <c r="Q72" s="69">
        <f t="shared" si="2"/>
        <v>0</v>
      </c>
      <c r="R72" s="126">
        <v>0</v>
      </c>
    </row>
    <row r="73" spans="1:18" x14ac:dyDescent="0.25">
      <c r="A73" s="45" t="s">
        <v>146</v>
      </c>
      <c r="B73" s="36" t="s">
        <v>147</v>
      </c>
      <c r="C73" s="36" t="s">
        <v>148</v>
      </c>
      <c r="D73" s="36"/>
      <c r="E73" s="62"/>
      <c r="F73" s="45">
        <v>0</v>
      </c>
      <c r="G73" s="92">
        <v>0</v>
      </c>
      <c r="H73" s="92">
        <v>0</v>
      </c>
      <c r="I73" s="92">
        <v>0</v>
      </c>
      <c r="J73" s="92">
        <v>1</v>
      </c>
      <c r="K73" s="36">
        <v>0</v>
      </c>
      <c r="L73" s="36">
        <v>0</v>
      </c>
      <c r="M73" s="36">
        <v>0</v>
      </c>
      <c r="N73" s="62">
        <v>0</v>
      </c>
      <c r="O73" s="62">
        <v>3</v>
      </c>
      <c r="P73" s="126">
        <v>0</v>
      </c>
      <c r="Q73" s="69">
        <f t="shared" si="2"/>
        <v>4</v>
      </c>
      <c r="R73" s="126">
        <v>0</v>
      </c>
    </row>
    <row r="74" spans="1:18" x14ac:dyDescent="0.25">
      <c r="A74" s="78" t="s">
        <v>149</v>
      </c>
      <c r="B74" s="79" t="s">
        <v>44</v>
      </c>
      <c r="C74" s="79" t="s">
        <v>41</v>
      </c>
      <c r="D74" s="79" t="s">
        <v>115</v>
      </c>
      <c r="E74" s="80" t="s">
        <v>17</v>
      </c>
      <c r="F74" s="78">
        <v>0</v>
      </c>
      <c r="G74" s="93">
        <v>1</v>
      </c>
      <c r="H74" s="93">
        <v>0</v>
      </c>
      <c r="I74" s="93">
        <v>0</v>
      </c>
      <c r="J74" s="93">
        <v>1</v>
      </c>
      <c r="K74" s="79">
        <v>0</v>
      </c>
      <c r="L74" s="79">
        <v>0</v>
      </c>
      <c r="M74" s="79">
        <v>5</v>
      </c>
      <c r="N74" s="80">
        <v>2</v>
      </c>
      <c r="O74" s="80">
        <v>1</v>
      </c>
      <c r="P74" s="127">
        <v>0</v>
      </c>
      <c r="Q74" s="69">
        <f t="shared" si="2"/>
        <v>10</v>
      </c>
      <c r="R74" s="127">
        <v>0</v>
      </c>
    </row>
    <row r="75" spans="1:18" x14ac:dyDescent="0.25">
      <c r="A75" s="78" t="s">
        <v>150</v>
      </c>
      <c r="B75" s="37" t="s">
        <v>44</v>
      </c>
      <c r="C75" s="37" t="s">
        <v>41</v>
      </c>
      <c r="D75" s="37" t="s">
        <v>137</v>
      </c>
      <c r="E75" s="104" t="s">
        <v>18</v>
      </c>
      <c r="F75" s="78">
        <v>0</v>
      </c>
      <c r="G75" s="93">
        <v>0</v>
      </c>
      <c r="H75" s="93">
        <v>0</v>
      </c>
      <c r="I75" s="93">
        <v>0</v>
      </c>
      <c r="J75" s="93">
        <v>0</v>
      </c>
      <c r="K75" s="79">
        <v>0</v>
      </c>
      <c r="L75" s="79">
        <v>0</v>
      </c>
      <c r="M75" s="79">
        <v>4</v>
      </c>
      <c r="N75" s="80">
        <v>0</v>
      </c>
      <c r="O75" s="80">
        <v>0</v>
      </c>
      <c r="P75" s="127">
        <v>0</v>
      </c>
      <c r="Q75" s="69">
        <f t="shared" si="2"/>
        <v>4</v>
      </c>
      <c r="R75" s="127">
        <v>0</v>
      </c>
    </row>
    <row r="76" spans="1:18" x14ac:dyDescent="0.25">
      <c r="A76" s="45" t="s">
        <v>151</v>
      </c>
      <c r="B76" s="36" t="s">
        <v>44</v>
      </c>
      <c r="C76" s="36" t="s">
        <v>115</v>
      </c>
      <c r="D76" s="36" t="s">
        <v>152</v>
      </c>
      <c r="E76" s="62" t="s">
        <v>19</v>
      </c>
      <c r="F76" s="45">
        <v>0</v>
      </c>
      <c r="G76" s="92">
        <v>0</v>
      </c>
      <c r="H76" s="92">
        <v>0</v>
      </c>
      <c r="I76" s="92">
        <v>0</v>
      </c>
      <c r="J76" s="92">
        <v>4</v>
      </c>
      <c r="K76" s="36">
        <v>0</v>
      </c>
      <c r="L76" s="36">
        <v>0</v>
      </c>
      <c r="M76" s="36">
        <v>0</v>
      </c>
      <c r="N76" s="62">
        <v>1</v>
      </c>
      <c r="O76" s="62">
        <v>2</v>
      </c>
      <c r="P76" s="126">
        <v>0</v>
      </c>
      <c r="Q76" s="69">
        <f t="shared" si="2"/>
        <v>7</v>
      </c>
      <c r="R76" s="126">
        <v>0</v>
      </c>
    </row>
    <row r="77" spans="1:18" x14ac:dyDescent="0.25">
      <c r="A77" s="53" t="s">
        <v>153</v>
      </c>
      <c r="B77" s="54" t="s">
        <v>44</v>
      </c>
      <c r="C77" s="99" t="s">
        <v>137</v>
      </c>
      <c r="D77" s="99" t="s">
        <v>154</v>
      </c>
      <c r="E77" s="61" t="s">
        <v>18</v>
      </c>
      <c r="F77" s="53">
        <v>0</v>
      </c>
      <c r="G77" s="91">
        <v>0</v>
      </c>
      <c r="H77" s="91">
        <v>0</v>
      </c>
      <c r="I77" s="91">
        <v>0</v>
      </c>
      <c r="J77" s="91">
        <v>3</v>
      </c>
      <c r="K77" s="54">
        <v>0</v>
      </c>
      <c r="L77" s="54">
        <v>0</v>
      </c>
      <c r="M77" s="54">
        <v>4</v>
      </c>
      <c r="N77" s="61">
        <v>0</v>
      </c>
      <c r="O77" s="61">
        <v>0</v>
      </c>
      <c r="P77" s="125">
        <v>0</v>
      </c>
      <c r="Q77" s="68">
        <f t="shared" si="2"/>
        <v>7</v>
      </c>
      <c r="R77" s="125">
        <v>0</v>
      </c>
    </row>
    <row r="78" spans="1:18" x14ac:dyDescent="0.25">
      <c r="A78" s="45" t="s">
        <v>155</v>
      </c>
      <c r="B78" s="54" t="s">
        <v>154</v>
      </c>
      <c r="C78" s="98" t="s">
        <v>44</v>
      </c>
      <c r="D78" s="98" t="s">
        <v>28</v>
      </c>
      <c r="E78" s="62" t="s">
        <v>17</v>
      </c>
      <c r="F78" s="45">
        <v>0</v>
      </c>
      <c r="G78" s="92">
        <v>0</v>
      </c>
      <c r="H78" s="92">
        <v>0</v>
      </c>
      <c r="I78" s="92">
        <v>0</v>
      </c>
      <c r="J78" s="92">
        <v>2</v>
      </c>
      <c r="K78" s="36">
        <v>0</v>
      </c>
      <c r="L78" s="36">
        <v>0</v>
      </c>
      <c r="M78" s="36">
        <v>10</v>
      </c>
      <c r="N78" s="62">
        <v>0</v>
      </c>
      <c r="O78" s="62">
        <v>5</v>
      </c>
      <c r="P78" s="126">
        <v>0</v>
      </c>
      <c r="Q78" s="69">
        <f t="shared" si="2"/>
        <v>17</v>
      </c>
      <c r="R78" s="126">
        <v>0</v>
      </c>
    </row>
    <row r="79" spans="1:18" x14ac:dyDescent="0.25">
      <c r="A79" s="45" t="s">
        <v>156</v>
      </c>
      <c r="B79" s="54" t="s">
        <v>154</v>
      </c>
      <c r="C79" s="36" t="s">
        <v>152</v>
      </c>
      <c r="D79" s="36" t="s">
        <v>28</v>
      </c>
      <c r="E79" s="62" t="s">
        <v>20</v>
      </c>
      <c r="F79" s="45">
        <v>0</v>
      </c>
      <c r="G79" s="92">
        <v>0</v>
      </c>
      <c r="H79" s="92">
        <v>0</v>
      </c>
      <c r="I79" s="92">
        <v>0</v>
      </c>
      <c r="J79" s="92">
        <v>4</v>
      </c>
      <c r="K79" s="36">
        <v>0</v>
      </c>
      <c r="L79" s="36">
        <v>0</v>
      </c>
      <c r="M79" s="36">
        <v>3</v>
      </c>
      <c r="N79" s="62">
        <v>0</v>
      </c>
      <c r="O79" s="62">
        <v>4</v>
      </c>
      <c r="P79" s="126">
        <v>0</v>
      </c>
      <c r="Q79" s="69">
        <f t="shared" si="2"/>
        <v>11</v>
      </c>
      <c r="R79" s="126">
        <v>0</v>
      </c>
    </row>
    <row r="80" spans="1:18" x14ac:dyDescent="0.25">
      <c r="A80" s="45" t="s">
        <v>157</v>
      </c>
      <c r="B80" s="54" t="s">
        <v>158</v>
      </c>
      <c r="C80" s="36" t="s">
        <v>159</v>
      </c>
      <c r="D80" s="36" t="s">
        <v>160</v>
      </c>
      <c r="E80" s="62" t="s">
        <v>18</v>
      </c>
      <c r="F80" s="45">
        <v>0</v>
      </c>
      <c r="G80" s="92">
        <v>0</v>
      </c>
      <c r="H80" s="92">
        <v>0</v>
      </c>
      <c r="I80" s="92">
        <v>0</v>
      </c>
      <c r="J80" s="92">
        <v>0</v>
      </c>
      <c r="K80" s="36">
        <v>0</v>
      </c>
      <c r="L80" s="36">
        <v>0</v>
      </c>
      <c r="M80" s="36">
        <v>0</v>
      </c>
      <c r="N80" s="62">
        <v>0</v>
      </c>
      <c r="O80" s="62">
        <v>0</v>
      </c>
      <c r="P80" s="126">
        <v>0</v>
      </c>
      <c r="Q80" s="69">
        <f t="shared" si="2"/>
        <v>0</v>
      </c>
      <c r="R80" s="126">
        <v>0</v>
      </c>
    </row>
    <row r="81" spans="1:18" x14ac:dyDescent="0.25">
      <c r="A81" s="45" t="s">
        <v>161</v>
      </c>
      <c r="B81" s="36" t="s">
        <v>158</v>
      </c>
      <c r="C81" s="36" t="s">
        <v>67</v>
      </c>
      <c r="D81" s="36" t="s">
        <v>107</v>
      </c>
      <c r="E81" s="62" t="s">
        <v>19</v>
      </c>
      <c r="F81" s="45">
        <v>0</v>
      </c>
      <c r="G81" s="92">
        <v>0</v>
      </c>
      <c r="H81" s="92">
        <v>0</v>
      </c>
      <c r="I81" s="92">
        <v>0</v>
      </c>
      <c r="J81" s="92">
        <v>0</v>
      </c>
      <c r="K81" s="36">
        <v>3</v>
      </c>
      <c r="L81" s="36">
        <v>0</v>
      </c>
      <c r="M81" s="36">
        <v>0</v>
      </c>
      <c r="N81" s="62">
        <v>0</v>
      </c>
      <c r="O81" s="62">
        <v>0</v>
      </c>
      <c r="P81" s="126">
        <v>0</v>
      </c>
      <c r="Q81" s="69">
        <f t="shared" si="2"/>
        <v>3</v>
      </c>
      <c r="R81" s="126">
        <v>0</v>
      </c>
    </row>
    <row r="82" spans="1:18" x14ac:dyDescent="0.25">
      <c r="A82" s="45" t="s">
        <v>162</v>
      </c>
      <c r="B82" s="36" t="s">
        <v>158</v>
      </c>
      <c r="C82" s="36" t="s">
        <v>160</v>
      </c>
      <c r="D82" s="36" t="s">
        <v>57</v>
      </c>
      <c r="E82" s="62" t="s">
        <v>18</v>
      </c>
      <c r="F82" s="45">
        <v>0</v>
      </c>
      <c r="G82" s="92">
        <v>0</v>
      </c>
      <c r="H82" s="92">
        <v>0</v>
      </c>
      <c r="I82" s="92">
        <v>0</v>
      </c>
      <c r="J82" s="92">
        <v>0</v>
      </c>
      <c r="K82" s="36">
        <v>0</v>
      </c>
      <c r="L82" s="36">
        <v>0</v>
      </c>
      <c r="M82" s="36">
        <v>0</v>
      </c>
      <c r="N82" s="62">
        <v>0</v>
      </c>
      <c r="O82" s="62">
        <v>0</v>
      </c>
      <c r="P82" s="126">
        <v>0</v>
      </c>
      <c r="Q82" s="69">
        <f t="shared" si="2"/>
        <v>0</v>
      </c>
      <c r="R82" s="126">
        <v>0</v>
      </c>
    </row>
    <row r="83" spans="1:18" x14ac:dyDescent="0.25">
      <c r="A83" s="45" t="s">
        <v>163</v>
      </c>
      <c r="B83" s="36" t="s">
        <v>158</v>
      </c>
      <c r="C83" s="36" t="s">
        <v>107</v>
      </c>
      <c r="D83" s="36" t="s">
        <v>33</v>
      </c>
      <c r="E83" s="62" t="s">
        <v>19</v>
      </c>
      <c r="F83" s="45">
        <v>0</v>
      </c>
      <c r="G83" s="92">
        <v>0</v>
      </c>
      <c r="H83" s="92">
        <v>0</v>
      </c>
      <c r="I83" s="92">
        <v>0</v>
      </c>
      <c r="J83" s="92">
        <v>2</v>
      </c>
      <c r="K83" s="36">
        <v>6</v>
      </c>
      <c r="L83" s="36">
        <v>0</v>
      </c>
      <c r="M83" s="36">
        <v>0</v>
      </c>
      <c r="N83" s="62">
        <v>0</v>
      </c>
      <c r="O83" s="62">
        <v>0</v>
      </c>
      <c r="P83" s="126">
        <v>0</v>
      </c>
      <c r="Q83" s="69">
        <f t="shared" si="2"/>
        <v>8</v>
      </c>
      <c r="R83" s="126">
        <v>0</v>
      </c>
    </row>
    <row r="84" spans="1:18" x14ac:dyDescent="0.25">
      <c r="A84" s="45" t="s">
        <v>164</v>
      </c>
      <c r="B84" s="36" t="s">
        <v>158</v>
      </c>
      <c r="C84" s="36" t="s">
        <v>57</v>
      </c>
      <c r="D84" s="36" t="s">
        <v>46</v>
      </c>
      <c r="E84" s="62" t="s">
        <v>18</v>
      </c>
      <c r="F84" s="45">
        <v>0</v>
      </c>
      <c r="G84" s="92">
        <v>0</v>
      </c>
      <c r="H84" s="92">
        <v>0</v>
      </c>
      <c r="I84" s="92">
        <v>0</v>
      </c>
      <c r="J84" s="92">
        <v>0</v>
      </c>
      <c r="K84" s="36">
        <v>0</v>
      </c>
      <c r="L84" s="36">
        <v>0</v>
      </c>
      <c r="M84" s="36">
        <v>0</v>
      </c>
      <c r="N84" s="62">
        <v>0</v>
      </c>
      <c r="O84" s="62">
        <v>0</v>
      </c>
      <c r="P84" s="126">
        <v>0</v>
      </c>
      <c r="Q84" s="69">
        <f t="shared" si="2"/>
        <v>0</v>
      </c>
      <c r="R84" s="126">
        <v>0</v>
      </c>
    </row>
    <row r="85" spans="1:18" x14ac:dyDescent="0.25">
      <c r="A85" s="45" t="s">
        <v>165</v>
      </c>
      <c r="B85" s="36" t="s">
        <v>158</v>
      </c>
      <c r="C85" s="36" t="s">
        <v>33</v>
      </c>
      <c r="D85" s="36" t="s">
        <v>166</v>
      </c>
      <c r="E85" s="36" t="s">
        <v>19</v>
      </c>
      <c r="F85" s="45">
        <v>0</v>
      </c>
      <c r="G85" s="92">
        <v>0</v>
      </c>
      <c r="H85" s="92">
        <v>0</v>
      </c>
      <c r="I85" s="92">
        <v>2</v>
      </c>
      <c r="J85" s="92">
        <v>0</v>
      </c>
      <c r="K85" s="36">
        <v>7</v>
      </c>
      <c r="L85" s="36">
        <v>0</v>
      </c>
      <c r="M85" s="36">
        <v>0</v>
      </c>
      <c r="N85" s="62">
        <v>0</v>
      </c>
      <c r="O85" s="62">
        <v>0</v>
      </c>
      <c r="P85" s="126">
        <v>0</v>
      </c>
      <c r="Q85" s="69">
        <f t="shared" si="2"/>
        <v>9</v>
      </c>
      <c r="R85" s="126">
        <v>0</v>
      </c>
    </row>
    <row r="86" spans="1:18" x14ac:dyDescent="0.25">
      <c r="A86" s="45" t="s">
        <v>167</v>
      </c>
      <c r="B86" s="36" t="s">
        <v>166</v>
      </c>
      <c r="C86" s="36" t="s">
        <v>168</v>
      </c>
      <c r="D86" s="36" t="s">
        <v>61</v>
      </c>
      <c r="E86" s="62" t="s">
        <v>17</v>
      </c>
      <c r="F86" s="45">
        <v>0</v>
      </c>
      <c r="G86" s="92">
        <v>0</v>
      </c>
      <c r="H86" s="92">
        <v>0</v>
      </c>
      <c r="I86" s="92">
        <v>0</v>
      </c>
      <c r="J86" s="92">
        <v>0</v>
      </c>
      <c r="K86" s="36">
        <v>0</v>
      </c>
      <c r="L86" s="36">
        <v>0</v>
      </c>
      <c r="M86" s="36">
        <v>0</v>
      </c>
      <c r="N86" s="62">
        <v>0</v>
      </c>
      <c r="O86" s="62">
        <v>0</v>
      </c>
      <c r="P86" s="126">
        <v>0</v>
      </c>
      <c r="Q86" s="69">
        <f t="shared" si="2"/>
        <v>0</v>
      </c>
      <c r="R86" s="126">
        <v>0</v>
      </c>
    </row>
    <row r="87" spans="1:18" x14ac:dyDescent="0.25">
      <c r="A87" s="45" t="s">
        <v>169</v>
      </c>
      <c r="B87" s="36" t="s">
        <v>166</v>
      </c>
      <c r="C87" s="36" t="s">
        <v>158</v>
      </c>
      <c r="D87" s="36" t="s">
        <v>32</v>
      </c>
      <c r="E87" s="62" t="s">
        <v>20</v>
      </c>
      <c r="F87" s="45">
        <v>0</v>
      </c>
      <c r="G87" s="92">
        <v>0</v>
      </c>
      <c r="H87" s="92">
        <v>0</v>
      </c>
      <c r="I87" s="92">
        <v>0</v>
      </c>
      <c r="J87" s="92">
        <v>0</v>
      </c>
      <c r="K87" s="36">
        <v>0</v>
      </c>
      <c r="L87" s="36">
        <v>0</v>
      </c>
      <c r="M87" s="36">
        <v>0</v>
      </c>
      <c r="N87" s="62">
        <v>0</v>
      </c>
      <c r="O87" s="62">
        <v>0</v>
      </c>
      <c r="P87" s="126">
        <v>0</v>
      </c>
      <c r="Q87" s="69">
        <f t="shared" si="2"/>
        <v>0</v>
      </c>
      <c r="R87" s="126">
        <v>0</v>
      </c>
    </row>
    <row r="88" spans="1:18" x14ac:dyDescent="0.25">
      <c r="A88" s="45" t="s">
        <v>170</v>
      </c>
      <c r="B88" s="37" t="s">
        <v>166</v>
      </c>
      <c r="C88" s="81" t="s">
        <v>32</v>
      </c>
      <c r="D88" s="81" t="s">
        <v>84</v>
      </c>
      <c r="E88" s="103" t="s">
        <v>20</v>
      </c>
      <c r="F88" s="45">
        <v>0</v>
      </c>
      <c r="G88" s="92">
        <v>0</v>
      </c>
      <c r="H88" s="92">
        <v>0</v>
      </c>
      <c r="I88" s="92">
        <v>0</v>
      </c>
      <c r="J88" s="92">
        <v>0</v>
      </c>
      <c r="K88" s="36">
        <v>0</v>
      </c>
      <c r="L88" s="36">
        <v>0</v>
      </c>
      <c r="M88" s="36">
        <v>0</v>
      </c>
      <c r="N88" s="62">
        <v>0</v>
      </c>
      <c r="O88" s="62">
        <v>0</v>
      </c>
      <c r="P88" s="126">
        <v>0</v>
      </c>
      <c r="Q88" s="69">
        <f t="shared" si="2"/>
        <v>0</v>
      </c>
      <c r="R88" s="126">
        <v>0</v>
      </c>
    </row>
    <row r="89" spans="1:18" x14ac:dyDescent="0.25">
      <c r="A89" s="45" t="s">
        <v>171</v>
      </c>
      <c r="B89" s="36" t="s">
        <v>166</v>
      </c>
      <c r="C89" s="36" t="s">
        <v>84</v>
      </c>
      <c r="D89" s="36" t="s">
        <v>61</v>
      </c>
      <c r="E89" s="62" t="s">
        <v>19</v>
      </c>
      <c r="F89" s="45">
        <v>0</v>
      </c>
      <c r="G89" s="92">
        <v>0</v>
      </c>
      <c r="H89" s="92">
        <v>0</v>
      </c>
      <c r="I89" s="92">
        <v>0</v>
      </c>
      <c r="J89" s="92">
        <v>10</v>
      </c>
      <c r="K89" s="36">
        <v>0</v>
      </c>
      <c r="L89" s="36">
        <v>0</v>
      </c>
      <c r="M89" s="36">
        <v>0</v>
      </c>
      <c r="N89" s="62">
        <v>0</v>
      </c>
      <c r="O89" s="62">
        <v>0</v>
      </c>
      <c r="P89" s="126">
        <v>0</v>
      </c>
      <c r="Q89" s="69">
        <f t="shared" si="2"/>
        <v>10</v>
      </c>
      <c r="R89" s="126">
        <v>0</v>
      </c>
    </row>
    <row r="90" spans="1:18" x14ac:dyDescent="0.25">
      <c r="A90" s="45" t="s">
        <v>172</v>
      </c>
      <c r="B90" s="36" t="s">
        <v>152</v>
      </c>
      <c r="C90" s="36" t="s">
        <v>46</v>
      </c>
      <c r="D90" s="101" t="s">
        <v>44</v>
      </c>
      <c r="E90" s="62" t="s">
        <v>17</v>
      </c>
      <c r="F90" s="45">
        <v>0</v>
      </c>
      <c r="G90" s="92">
        <v>0</v>
      </c>
      <c r="H90" s="92">
        <v>0</v>
      </c>
      <c r="I90" s="92">
        <v>0</v>
      </c>
      <c r="J90" s="92">
        <v>3</v>
      </c>
      <c r="K90" s="36">
        <v>0</v>
      </c>
      <c r="L90" s="36">
        <v>0</v>
      </c>
      <c r="M90" s="36">
        <v>19</v>
      </c>
      <c r="N90" s="62">
        <v>0</v>
      </c>
      <c r="O90" s="62">
        <v>5</v>
      </c>
      <c r="P90" s="126">
        <v>0</v>
      </c>
      <c r="Q90" s="69">
        <f t="shared" si="2"/>
        <v>27</v>
      </c>
      <c r="R90" s="126">
        <v>0</v>
      </c>
    </row>
    <row r="91" spans="1:18" x14ac:dyDescent="0.25">
      <c r="A91" s="45" t="s">
        <v>173</v>
      </c>
      <c r="B91" s="36" t="s">
        <v>152</v>
      </c>
      <c r="C91" s="36" t="s">
        <v>46</v>
      </c>
      <c r="D91" s="101" t="s">
        <v>44</v>
      </c>
      <c r="E91" s="62" t="s">
        <v>20</v>
      </c>
      <c r="F91" s="45">
        <v>0</v>
      </c>
      <c r="G91" s="92">
        <v>0</v>
      </c>
      <c r="H91" s="92">
        <v>0</v>
      </c>
      <c r="I91" s="92">
        <v>0</v>
      </c>
      <c r="J91" s="92">
        <v>4</v>
      </c>
      <c r="K91" s="36">
        <v>0</v>
      </c>
      <c r="L91" s="36">
        <v>0</v>
      </c>
      <c r="M91" s="36">
        <v>8</v>
      </c>
      <c r="N91" s="62">
        <v>0</v>
      </c>
      <c r="O91" s="62">
        <v>10</v>
      </c>
      <c r="P91" s="126">
        <v>0</v>
      </c>
      <c r="Q91" s="69">
        <f t="shared" si="2"/>
        <v>22</v>
      </c>
      <c r="R91" s="126">
        <v>0</v>
      </c>
    </row>
    <row r="92" spans="1:18" x14ac:dyDescent="0.25">
      <c r="A92" s="78" t="s">
        <v>174</v>
      </c>
      <c r="B92" s="79" t="s">
        <v>93</v>
      </c>
      <c r="C92" s="79" t="s">
        <v>32</v>
      </c>
      <c r="D92" s="79" t="s">
        <v>28</v>
      </c>
      <c r="E92" s="120" t="s">
        <v>17</v>
      </c>
      <c r="F92" s="78">
        <v>0</v>
      </c>
      <c r="G92" s="93">
        <v>0</v>
      </c>
      <c r="H92" s="93">
        <v>0</v>
      </c>
      <c r="I92" s="93">
        <v>0</v>
      </c>
      <c r="J92" s="93">
        <v>2</v>
      </c>
      <c r="K92" s="79">
        <v>0</v>
      </c>
      <c r="L92" s="79">
        <v>0</v>
      </c>
      <c r="M92" s="79">
        <v>9</v>
      </c>
      <c r="N92" s="80">
        <v>0</v>
      </c>
      <c r="O92" s="80">
        <v>0</v>
      </c>
      <c r="P92" s="127">
        <v>0</v>
      </c>
      <c r="Q92" s="69">
        <f t="shared" si="2"/>
        <v>11</v>
      </c>
      <c r="R92" s="127">
        <v>0</v>
      </c>
    </row>
    <row r="93" spans="1:18" x14ac:dyDescent="0.25">
      <c r="A93" s="78" t="s">
        <v>175</v>
      </c>
      <c r="B93" s="79" t="s">
        <v>93</v>
      </c>
      <c r="C93" s="79" t="s">
        <v>32</v>
      </c>
      <c r="D93" s="79" t="s">
        <v>28</v>
      </c>
      <c r="E93" s="80" t="s">
        <v>20</v>
      </c>
      <c r="F93" s="78">
        <v>0</v>
      </c>
      <c r="G93" s="93">
        <v>0</v>
      </c>
      <c r="H93" s="93">
        <v>0</v>
      </c>
      <c r="I93" s="93">
        <v>0</v>
      </c>
      <c r="J93" s="93">
        <v>0</v>
      </c>
      <c r="K93" s="79">
        <v>0</v>
      </c>
      <c r="L93" s="79">
        <v>0</v>
      </c>
      <c r="M93" s="79">
        <v>0</v>
      </c>
      <c r="N93" s="80">
        <v>0</v>
      </c>
      <c r="O93" s="80">
        <v>0</v>
      </c>
      <c r="P93" s="127">
        <v>0</v>
      </c>
      <c r="Q93" s="82">
        <f t="shared" si="2"/>
        <v>0</v>
      </c>
      <c r="R93" s="127">
        <v>0</v>
      </c>
    </row>
    <row r="94" spans="1:18" x14ac:dyDescent="0.25">
      <c r="A94" s="78" t="s">
        <v>176</v>
      </c>
      <c r="B94" s="79" t="s">
        <v>46</v>
      </c>
      <c r="C94" s="79" t="s">
        <v>62</v>
      </c>
      <c r="D94" s="79" t="s">
        <v>41</v>
      </c>
      <c r="E94" s="80" t="s">
        <v>18</v>
      </c>
      <c r="F94" s="78">
        <v>0</v>
      </c>
      <c r="G94" s="93">
        <v>0</v>
      </c>
      <c r="H94" s="93">
        <v>0</v>
      </c>
      <c r="I94" s="93">
        <v>0</v>
      </c>
      <c r="J94" s="93">
        <v>0</v>
      </c>
      <c r="K94" s="79">
        <v>0</v>
      </c>
      <c r="L94" s="79">
        <v>0</v>
      </c>
      <c r="M94" s="79">
        <v>1</v>
      </c>
      <c r="N94" s="80">
        <v>0</v>
      </c>
      <c r="O94" s="80">
        <v>0</v>
      </c>
      <c r="P94" s="127">
        <v>0</v>
      </c>
      <c r="Q94" s="82">
        <f t="shared" si="2"/>
        <v>1</v>
      </c>
      <c r="R94" s="127">
        <v>0</v>
      </c>
    </row>
    <row r="95" spans="1:18" x14ac:dyDescent="0.25">
      <c r="A95" s="78" t="s">
        <v>177</v>
      </c>
      <c r="B95" s="79" t="s">
        <v>46</v>
      </c>
      <c r="C95" s="79" t="s">
        <v>62</v>
      </c>
      <c r="D95" s="79" t="s">
        <v>62</v>
      </c>
      <c r="E95" s="80" t="s">
        <v>19</v>
      </c>
      <c r="F95" s="78">
        <v>0</v>
      </c>
      <c r="G95" s="93">
        <v>0</v>
      </c>
      <c r="H95" s="93">
        <v>0</v>
      </c>
      <c r="I95" s="93">
        <v>0</v>
      </c>
      <c r="J95" s="93">
        <v>4</v>
      </c>
      <c r="K95" s="79">
        <v>0</v>
      </c>
      <c r="L95" s="79">
        <v>0</v>
      </c>
      <c r="M95" s="79">
        <v>9</v>
      </c>
      <c r="N95" s="80">
        <v>0</v>
      </c>
      <c r="O95" s="80">
        <v>0</v>
      </c>
      <c r="P95" s="127">
        <v>0</v>
      </c>
      <c r="Q95" s="82">
        <f t="shared" si="2"/>
        <v>13</v>
      </c>
      <c r="R95" s="127">
        <v>0</v>
      </c>
    </row>
    <row r="96" spans="1:18" x14ac:dyDescent="0.25">
      <c r="A96" s="78" t="s">
        <v>178</v>
      </c>
      <c r="B96" s="79" t="s">
        <v>46</v>
      </c>
      <c r="C96" s="79" t="s">
        <v>41</v>
      </c>
      <c r="D96" s="79" t="s">
        <v>115</v>
      </c>
      <c r="E96" s="80" t="s">
        <v>18</v>
      </c>
      <c r="F96" s="78">
        <v>0</v>
      </c>
      <c r="G96" s="93">
        <v>0</v>
      </c>
      <c r="H96" s="93">
        <v>0</v>
      </c>
      <c r="I96" s="93">
        <v>0</v>
      </c>
      <c r="J96" s="93">
        <v>0</v>
      </c>
      <c r="K96" s="79">
        <v>0</v>
      </c>
      <c r="L96" s="79">
        <v>0</v>
      </c>
      <c r="M96" s="79">
        <v>0</v>
      </c>
      <c r="N96" s="80">
        <v>0</v>
      </c>
      <c r="O96" s="80">
        <v>8</v>
      </c>
      <c r="P96" s="127">
        <v>0</v>
      </c>
      <c r="Q96" s="82">
        <f t="shared" si="2"/>
        <v>8</v>
      </c>
      <c r="R96" s="127">
        <v>0</v>
      </c>
    </row>
    <row r="97" spans="1:18" x14ac:dyDescent="0.25">
      <c r="A97" s="78" t="s">
        <v>179</v>
      </c>
      <c r="B97" s="79" t="s">
        <v>46</v>
      </c>
      <c r="C97" s="79" t="s">
        <v>115</v>
      </c>
      <c r="D97" s="79" t="s">
        <v>152</v>
      </c>
      <c r="E97" s="80" t="s">
        <v>18</v>
      </c>
      <c r="F97" s="78">
        <v>0</v>
      </c>
      <c r="G97" s="93">
        <v>0</v>
      </c>
      <c r="H97" s="93">
        <v>0</v>
      </c>
      <c r="I97" s="93">
        <v>0</v>
      </c>
      <c r="J97" s="93">
        <v>2</v>
      </c>
      <c r="K97" s="79">
        <v>0</v>
      </c>
      <c r="L97" s="79">
        <v>0</v>
      </c>
      <c r="M97" s="79">
        <v>0</v>
      </c>
      <c r="N97" s="80">
        <v>0</v>
      </c>
      <c r="O97" s="80">
        <v>5</v>
      </c>
      <c r="P97" s="127">
        <v>0</v>
      </c>
      <c r="Q97" s="82">
        <f t="shared" si="2"/>
        <v>7</v>
      </c>
      <c r="R97" s="127">
        <v>0</v>
      </c>
    </row>
    <row r="98" spans="1:18" x14ac:dyDescent="0.25">
      <c r="A98" s="78" t="s">
        <v>180</v>
      </c>
      <c r="B98" s="79" t="s">
        <v>46</v>
      </c>
      <c r="C98" s="79" t="s">
        <v>152</v>
      </c>
      <c r="D98" s="79" t="s">
        <v>62</v>
      </c>
      <c r="E98" s="80" t="s">
        <v>18</v>
      </c>
      <c r="F98" s="78">
        <v>0</v>
      </c>
      <c r="G98" s="93">
        <v>0</v>
      </c>
      <c r="H98" s="93">
        <v>0</v>
      </c>
      <c r="I98" s="93">
        <v>0</v>
      </c>
      <c r="J98" s="93">
        <v>0</v>
      </c>
      <c r="K98" s="79">
        <v>0</v>
      </c>
      <c r="L98" s="79">
        <v>0</v>
      </c>
      <c r="M98" s="79">
        <v>0</v>
      </c>
      <c r="N98" s="80">
        <v>0</v>
      </c>
      <c r="O98" s="80">
        <v>2</v>
      </c>
      <c r="P98" s="127">
        <v>0</v>
      </c>
      <c r="Q98" s="82">
        <f t="shared" si="2"/>
        <v>2</v>
      </c>
      <c r="R98" s="127">
        <v>0</v>
      </c>
    </row>
    <row r="99" spans="1:18" x14ac:dyDescent="0.25">
      <c r="A99" s="78" t="s">
        <v>181</v>
      </c>
      <c r="B99" s="79" t="s">
        <v>168</v>
      </c>
      <c r="C99" s="79" t="s">
        <v>46</v>
      </c>
      <c r="D99" s="79" t="s">
        <v>61</v>
      </c>
      <c r="E99" s="80" t="s">
        <v>18</v>
      </c>
      <c r="F99" s="78">
        <v>0</v>
      </c>
      <c r="G99" s="93">
        <v>0</v>
      </c>
      <c r="H99" s="93">
        <v>0</v>
      </c>
      <c r="I99" s="93">
        <v>0</v>
      </c>
      <c r="J99" s="93">
        <v>0</v>
      </c>
      <c r="K99" s="79">
        <v>0</v>
      </c>
      <c r="L99" s="79">
        <v>0</v>
      </c>
      <c r="M99" s="79">
        <v>0</v>
      </c>
      <c r="N99" s="80">
        <v>0</v>
      </c>
      <c r="O99" s="80">
        <v>0</v>
      </c>
      <c r="P99" s="127">
        <v>0</v>
      </c>
      <c r="Q99" s="82">
        <f t="shared" ref="Q99:Q105" si="3">SUM(F99:P99)</f>
        <v>0</v>
      </c>
      <c r="R99" s="127">
        <v>0</v>
      </c>
    </row>
    <row r="100" spans="1:18" x14ac:dyDescent="0.25">
      <c r="A100" s="78" t="s">
        <v>182</v>
      </c>
      <c r="B100" s="79" t="s">
        <v>168</v>
      </c>
      <c r="C100" s="79" t="s">
        <v>62</v>
      </c>
      <c r="D100" s="79" t="s">
        <v>61</v>
      </c>
      <c r="E100" s="80" t="s">
        <v>18</v>
      </c>
      <c r="F100" s="78">
        <v>0</v>
      </c>
      <c r="G100" s="93">
        <v>0</v>
      </c>
      <c r="H100" s="93">
        <v>0</v>
      </c>
      <c r="I100" s="93">
        <v>0</v>
      </c>
      <c r="J100" s="93">
        <v>0</v>
      </c>
      <c r="K100" s="79">
        <v>0</v>
      </c>
      <c r="L100" s="79">
        <v>0</v>
      </c>
      <c r="M100" s="79">
        <v>0</v>
      </c>
      <c r="N100" s="80">
        <v>0</v>
      </c>
      <c r="O100" s="80">
        <v>0</v>
      </c>
      <c r="P100" s="127">
        <v>0</v>
      </c>
      <c r="Q100" s="82">
        <f t="shared" si="3"/>
        <v>0</v>
      </c>
      <c r="R100" s="127">
        <v>0</v>
      </c>
    </row>
    <row r="101" spans="1:18" x14ac:dyDescent="0.25">
      <c r="A101" s="78" t="s">
        <v>183</v>
      </c>
      <c r="B101" s="79" t="s">
        <v>86</v>
      </c>
      <c r="C101" s="79" t="s">
        <v>32</v>
      </c>
      <c r="D101" s="79" t="s">
        <v>28</v>
      </c>
      <c r="E101" s="80" t="s">
        <v>18</v>
      </c>
      <c r="F101" s="78">
        <v>0</v>
      </c>
      <c r="G101" s="93">
        <v>0</v>
      </c>
      <c r="H101" s="93">
        <v>0</v>
      </c>
      <c r="I101" s="93">
        <v>0</v>
      </c>
      <c r="J101" s="93">
        <v>0</v>
      </c>
      <c r="K101" s="79">
        <v>0</v>
      </c>
      <c r="L101" s="79">
        <v>0</v>
      </c>
      <c r="M101" s="79">
        <v>0</v>
      </c>
      <c r="N101" s="80">
        <v>0</v>
      </c>
      <c r="O101" s="80">
        <v>6</v>
      </c>
      <c r="P101" s="127">
        <v>0</v>
      </c>
      <c r="Q101" s="82">
        <f t="shared" si="3"/>
        <v>6</v>
      </c>
      <c r="R101" s="127">
        <v>0</v>
      </c>
    </row>
    <row r="102" spans="1:18" x14ac:dyDescent="0.25">
      <c r="A102" s="78" t="s">
        <v>184</v>
      </c>
      <c r="B102" s="79" t="s">
        <v>86</v>
      </c>
      <c r="C102" s="79" t="s">
        <v>32</v>
      </c>
      <c r="D102" s="79" t="s">
        <v>28</v>
      </c>
      <c r="E102" s="80" t="s">
        <v>19</v>
      </c>
      <c r="F102" s="78">
        <v>0</v>
      </c>
      <c r="G102" s="93">
        <v>0</v>
      </c>
      <c r="H102" s="93">
        <v>0</v>
      </c>
      <c r="I102" s="93">
        <v>0</v>
      </c>
      <c r="J102" s="93">
        <v>0</v>
      </c>
      <c r="K102" s="79">
        <v>0</v>
      </c>
      <c r="L102" s="79">
        <v>0</v>
      </c>
      <c r="M102" s="79">
        <v>0</v>
      </c>
      <c r="N102" s="80">
        <v>0</v>
      </c>
      <c r="O102" s="80">
        <v>2</v>
      </c>
      <c r="P102" s="127">
        <v>0</v>
      </c>
      <c r="Q102" s="82">
        <f t="shared" si="3"/>
        <v>2</v>
      </c>
      <c r="R102" s="127">
        <v>0</v>
      </c>
    </row>
    <row r="103" spans="1:18" x14ac:dyDescent="0.25">
      <c r="A103" s="78" t="s">
        <v>185</v>
      </c>
      <c r="B103" s="79" t="s">
        <v>159</v>
      </c>
      <c r="C103" s="79" t="s">
        <v>60</v>
      </c>
      <c r="D103" s="79" t="s">
        <v>28</v>
      </c>
      <c r="E103" s="80" t="s">
        <v>19</v>
      </c>
      <c r="F103" s="78">
        <v>0</v>
      </c>
      <c r="G103" s="93">
        <v>0</v>
      </c>
      <c r="H103" s="93">
        <v>0</v>
      </c>
      <c r="I103" s="93">
        <v>0</v>
      </c>
      <c r="J103" s="93">
        <v>0</v>
      </c>
      <c r="K103" s="79">
        <v>0</v>
      </c>
      <c r="L103" s="79">
        <v>0</v>
      </c>
      <c r="M103" s="79">
        <v>8</v>
      </c>
      <c r="N103" s="80">
        <v>0</v>
      </c>
      <c r="O103" s="80">
        <v>0</v>
      </c>
      <c r="P103" s="127">
        <v>0</v>
      </c>
      <c r="Q103" s="82">
        <f t="shared" si="3"/>
        <v>8</v>
      </c>
      <c r="R103" s="127">
        <v>0</v>
      </c>
    </row>
    <row r="104" spans="1:18" x14ac:dyDescent="0.25">
      <c r="A104" s="78" t="s">
        <v>186</v>
      </c>
      <c r="B104" s="79" t="s">
        <v>159</v>
      </c>
      <c r="C104" s="79" t="s">
        <v>60</v>
      </c>
      <c r="D104" s="79" t="s">
        <v>28</v>
      </c>
      <c r="E104" s="80" t="s">
        <v>18</v>
      </c>
      <c r="F104" s="78">
        <v>0</v>
      </c>
      <c r="G104" s="93">
        <v>0</v>
      </c>
      <c r="H104" s="93">
        <v>0</v>
      </c>
      <c r="I104" s="93">
        <v>0</v>
      </c>
      <c r="J104" s="93">
        <v>0</v>
      </c>
      <c r="K104" s="79">
        <v>0</v>
      </c>
      <c r="L104" s="79">
        <v>0</v>
      </c>
      <c r="M104" s="79">
        <v>0</v>
      </c>
      <c r="N104" s="80">
        <v>0</v>
      </c>
      <c r="O104" s="80">
        <v>0</v>
      </c>
      <c r="P104" s="127">
        <v>0</v>
      </c>
      <c r="Q104" s="82">
        <f t="shared" si="3"/>
        <v>0</v>
      </c>
      <c r="R104" s="127">
        <v>0</v>
      </c>
    </row>
    <row r="105" spans="1:18" ht="15.75" thickBot="1" x14ac:dyDescent="0.3">
      <c r="A105" s="46" t="s">
        <v>187</v>
      </c>
      <c r="B105" s="52" t="s">
        <v>131</v>
      </c>
      <c r="C105" s="52" t="s">
        <v>57</v>
      </c>
      <c r="D105" s="52" t="s">
        <v>28</v>
      </c>
      <c r="E105" s="63"/>
      <c r="F105" s="46">
        <v>0</v>
      </c>
      <c r="G105" s="94">
        <v>0</v>
      </c>
      <c r="H105" s="94">
        <v>0</v>
      </c>
      <c r="I105" s="94">
        <v>0</v>
      </c>
      <c r="J105" s="94">
        <v>0</v>
      </c>
      <c r="K105" s="52">
        <v>0</v>
      </c>
      <c r="L105" s="52">
        <v>0</v>
      </c>
      <c r="M105" s="52">
        <v>0</v>
      </c>
      <c r="N105" s="63">
        <v>0</v>
      </c>
      <c r="O105" s="63">
        <v>0</v>
      </c>
      <c r="P105" s="128">
        <v>0</v>
      </c>
      <c r="Q105" s="70">
        <f t="shared" si="3"/>
        <v>0</v>
      </c>
      <c r="R105" s="128">
        <v>0</v>
      </c>
    </row>
    <row r="106" spans="1:18" ht="15.75" thickBot="1" x14ac:dyDescent="0.3">
      <c r="A106" s="65"/>
      <c r="B106" s="65"/>
      <c r="C106" s="65"/>
      <c r="D106" s="65"/>
      <c r="E106" s="65"/>
      <c r="F106" s="123">
        <f>SUM(F2:F105)</f>
        <v>2</v>
      </c>
      <c r="G106" s="95">
        <f t="shared" ref="G106:P106" si="4">SUM(G2:G105)</f>
        <v>4</v>
      </c>
      <c r="H106" s="95">
        <f t="shared" si="4"/>
        <v>6</v>
      </c>
      <c r="I106" s="95">
        <f t="shared" si="4"/>
        <v>2</v>
      </c>
      <c r="J106" s="95">
        <f t="shared" si="4"/>
        <v>126</v>
      </c>
      <c r="K106" s="87">
        <f t="shared" si="4"/>
        <v>25</v>
      </c>
      <c r="L106" s="87">
        <f t="shared" si="4"/>
        <v>44</v>
      </c>
      <c r="M106" s="87">
        <f t="shared" si="4"/>
        <v>450</v>
      </c>
      <c r="N106" s="88">
        <f t="shared" si="4"/>
        <v>139</v>
      </c>
      <c r="O106" s="88">
        <f t="shared" si="4"/>
        <v>165</v>
      </c>
      <c r="P106" s="129">
        <f t="shared" si="4"/>
        <v>53</v>
      </c>
      <c r="Q106" s="89">
        <f>SUM(Q2:Q105)</f>
        <v>1016</v>
      </c>
      <c r="R106" s="89">
        <f>SUM(R2:R105)</f>
        <v>6</v>
      </c>
    </row>
  </sheetData>
  <pageMargins left="0.31496062992125984" right="0.11811023622047245" top="0.94488188976377963" bottom="0.35433070866141736" header="0.51181102362204722" footer="0.31496062992125984"/>
  <pageSetup paperSize="9" orientation="landscape" r:id="rId1"/>
  <headerFooter>
    <oddHeader>&amp;L&amp;"Calibri"&amp;10&amp;K000000 Official&amp;1#_x000D_&amp;"Arial,Bold"&amp;11East Twickenham, Controlled Parked Zone F&amp;10
TABLE 1: DETAILS OF PARKING CAPACITY BY SECTION (side of road between junctions)</oddHeader>
  </headerFooter>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C60123C07036429DE54CDC95BC1B3C" ma:contentTypeVersion="13" ma:contentTypeDescription="Create a new document." ma:contentTypeScope="" ma:versionID="129dbd33d0d47c81cae79162bea14cb6">
  <xsd:schema xmlns:xsd="http://www.w3.org/2001/XMLSchema" xmlns:xs="http://www.w3.org/2001/XMLSchema" xmlns:p="http://schemas.microsoft.com/office/2006/metadata/properties" xmlns:ns3="e1b1bea2-f7c8-4a58-b20e-bb6ab22da52d" xmlns:ns4="e24eceaf-d4f5-4701-a9d2-41cceae0021d" targetNamespace="http://schemas.microsoft.com/office/2006/metadata/properties" ma:root="true" ma:fieldsID="29c55179de92cc70a78f4dcf5afe2dbf" ns3:_="" ns4:_="">
    <xsd:import namespace="e1b1bea2-f7c8-4a58-b20e-bb6ab22da52d"/>
    <xsd:import namespace="e24eceaf-d4f5-4701-a9d2-41cceae0021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b1bea2-f7c8-4a58-b20e-bb6ab22da52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4eceaf-d4f5-4701-a9d2-41cceae0021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11CAE-FE18-4E4A-97E8-0B8B15A15C89}">
  <ds:schemaRefs>
    <ds:schemaRef ds:uri="e24eceaf-d4f5-4701-a9d2-41cceae0021d"/>
    <ds:schemaRef ds:uri="http://purl.org/dc/terms/"/>
    <ds:schemaRef ds:uri="e1b1bea2-f7c8-4a58-b20e-bb6ab22da52d"/>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CDFFE7F-3046-47DE-AC6F-714BA2A7EE19}">
  <ds:schemaRefs>
    <ds:schemaRef ds:uri="http://schemas.microsoft.com/sharepoint/v3/contenttype/forms"/>
  </ds:schemaRefs>
</ds:datastoreItem>
</file>

<file path=customXml/itemProps3.xml><?xml version="1.0" encoding="utf-8"?>
<ds:datastoreItem xmlns:ds="http://schemas.openxmlformats.org/officeDocument/2006/customXml" ds:itemID="{4C93825D-76AD-47FE-9FEE-F1EB8A7E13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b1bea2-f7c8-4a58-b20e-bb6ab22da52d"/>
    <ds:schemaRef ds:uri="e24eceaf-d4f5-4701-a9d2-41cceae00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63da656-5c75-4f6d-9461-4a3ce9a537cc}" enabled="1" method="Standard" siteId="{d9d3f5ac-f803-49be-949f-14a7074d74a7}"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2</vt:i4>
      </vt:variant>
      <vt:variant>
        <vt:lpstr>Named Ranges</vt:lpstr>
      </vt:variant>
      <vt:variant>
        <vt:i4>7</vt:i4>
      </vt:variant>
    </vt:vector>
  </HeadingPairs>
  <TitlesOfParts>
    <vt:vector size="17" baseType="lpstr">
      <vt:lpstr>Before &amp; After Comparison</vt:lpstr>
      <vt:lpstr>Front</vt:lpstr>
      <vt:lpstr>Site Details </vt:lpstr>
      <vt:lpstr>Vehicle Length</vt:lpstr>
      <vt:lpstr>Table 1-Parking Supply by road </vt:lpstr>
      <vt:lpstr>TABLE 2-Demand by road</vt:lpstr>
      <vt:lpstr>TABLE 3-Demand by Restriction</vt:lpstr>
      <vt:lpstr> Annex - Supply per Section</vt:lpstr>
      <vt:lpstr>Graph 1</vt:lpstr>
      <vt:lpstr>Graph 2</vt:lpstr>
      <vt:lpstr>' Annex - Supply per Section'!Print_Area</vt:lpstr>
      <vt:lpstr>'TABLE 2-Demand by road'!Print_Area</vt:lpstr>
      <vt:lpstr>'TABLE 3-Demand by Restriction'!Print_Area</vt:lpstr>
      <vt:lpstr>' Annex - Supply per Section'!Print_Titles</vt:lpstr>
      <vt:lpstr>'Table 1-Parking Supply by road '!Print_Titles</vt:lpstr>
      <vt:lpstr>'TABLE 2-Demand by road'!Print_Titles</vt:lpstr>
      <vt:lpstr>'TABLE 3-Demand by Restriction'!Print_Titles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Hancock</dc:creator>
  <cp:lastModifiedBy>Moreno, Beatriz</cp:lastModifiedBy>
  <cp:lastPrinted>2021-07-30T21:32:10Z</cp:lastPrinted>
  <dcterms:created xsi:type="dcterms:W3CDTF">2020-01-26T17:57:48Z</dcterms:created>
  <dcterms:modified xsi:type="dcterms:W3CDTF">2022-03-22T12:18:17Z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0x01010026C60123C07036429DE54CDC95BC1B3C</vt:lpwstr>
  </property>
  <property fmtid="{D5CDD505-2E9C-101B-9397-08002B2CF9AE}" pid="3" name="MSIP_Label_763da656-5c75-4f6d-9461-4a3ce9a537cc_Enabled">
    <vt:lpwstr>true</vt:lpwstr>
  </property>
  <property fmtid="{D5CDD505-2E9C-101B-9397-08002B2CF9AE}" pid="4" name="MSIP_Label_763da656-5c75-4f6d-9461-4a3ce9a537cc_SetDate">
    <vt:lpwstr>2022-03-22T10:59:00Z</vt:lpwstr>
  </property>
  <property fmtid="{D5CDD505-2E9C-101B-9397-08002B2CF9AE}" pid="5" name="MSIP_Label_763da656-5c75-4f6d-9461-4a3ce9a537cc_Method">
    <vt:lpwstr>Standard</vt:lpwstr>
  </property>
  <property fmtid="{D5CDD505-2E9C-101B-9397-08002B2CF9AE}" pid="6" name="MSIP_Label_763da656-5c75-4f6d-9461-4a3ce9a537cc_Name">
    <vt:lpwstr>763da656-5c75-4f6d-9461-4a3ce9a537cc</vt:lpwstr>
  </property>
  <property fmtid="{D5CDD505-2E9C-101B-9397-08002B2CF9AE}" pid="7" name="MSIP_Label_763da656-5c75-4f6d-9461-4a3ce9a537cc_SiteId">
    <vt:lpwstr>d9d3f5ac-f803-49be-949f-14a7074d74a7</vt:lpwstr>
  </property>
  <property fmtid="{D5CDD505-2E9C-101B-9397-08002B2CF9AE}" pid="8" name="MSIP_Label_763da656-5c75-4f6d-9461-4a3ce9a537cc_ActionId">
    <vt:lpwstr>c682dd8d-4cf7-41b2-9f45-63e785ba8614</vt:lpwstr>
  </property>
  <property fmtid="{D5CDD505-2E9C-101B-9397-08002B2CF9AE}" pid="9" name="MSIP_Label_763da656-5c75-4f6d-9461-4a3ce9a537cc_ContentBits">
    <vt:lpwstr>1</vt:lpwstr>
  </property>
</Properties>
</file>